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fin izvj 2025\FI 12-25\Obrasci_financijskih_izvjestaja_v_8.3.0\"/>
    </mc:Choice>
  </mc:AlternateContent>
  <xr:revisionPtr revIDLastSave="0" documentId="13_ncr:1_{EEF600FF-1770-4CFF-AE0A-7DA8CA29EBA1}" xr6:coauthVersionLast="37" xr6:coauthVersionMax="37" xr10:uidLastSave="{00000000-0000-0000-0000-000000000000}"/>
  <bookViews>
    <workbookView xWindow="-120" yWindow="-120" windowWidth="29040" windowHeight="15990" tabRatio="583" firstSheet="2" activeTab="3" xr2:uid="{00000000-000D-0000-FFFF-FFFF00000000}"/>
  </bookViews>
  <sheets>
    <sheet name="Skriveni" sheetId="1" state="hidden" r:id="rId1"/>
    <sheet name="Upute" sheetId="2" r:id="rId2"/>
    <sheet name="PR-RAS" sheetId="4" r:id="rId3"/>
    <sheet name="RefStr" sheetId="3"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2">'PR-RAS'!$A$1:$F$1019</definedName>
    <definedName name="_xlnm.Print_Area" localSheetId="6">'P-VRIO'!$A$1:$E$48</definedName>
    <definedName name="_xlnm.Print_Area" localSheetId="5">'RAS-funkcijski'!$A$1:$F$141</definedName>
    <definedName name="_xlnm.Print_Area" localSheetId="3">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c r="F297" i="9"/>
  <c r="L296" i="9"/>
  <c r="F296" i="9" s="1"/>
  <c r="H296" i="9"/>
  <c r="F295" i="9"/>
  <c r="I294" i="9"/>
  <c r="H294" i="9"/>
  <c r="F294" i="9"/>
  <c r="E293" i="9"/>
  <c r="M292" i="9"/>
  <c r="F292" i="9" s="1"/>
  <c r="L292" i="9"/>
  <c r="E292" i="9"/>
  <c r="M291" i="9"/>
  <c r="L291" i="9"/>
  <c r="F291" i="9" s="1"/>
  <c r="E291" i="9"/>
  <c r="B291" i="9" s="1"/>
  <c r="M290" i="9"/>
  <c r="L290" i="9"/>
  <c r="F290" i="9" s="1"/>
  <c r="B290" i="9" s="1"/>
  <c r="E290" i="9"/>
  <c r="M289" i="9"/>
  <c r="L289" i="9"/>
  <c r="F289" i="9" s="1"/>
  <c r="E289" i="9"/>
  <c r="B289" i="9" s="1"/>
  <c r="M288" i="9"/>
  <c r="L288" i="9"/>
  <c r="F288" i="9"/>
  <c r="E288" i="9"/>
  <c r="B288" i="9" s="1"/>
  <c r="M287" i="9"/>
  <c r="L287" i="9"/>
  <c r="F287" i="9" s="1"/>
  <c r="E287" i="9"/>
  <c r="M286" i="9"/>
  <c r="L286" i="9"/>
  <c r="F286" i="9" s="1"/>
  <c r="B286" i="9" s="1"/>
  <c r="E286" i="9"/>
  <c r="M285" i="9"/>
  <c r="L285" i="9"/>
  <c r="F285" i="9" s="1"/>
  <c r="E285" i="9"/>
  <c r="M284" i="9"/>
  <c r="L284" i="9"/>
  <c r="F284" i="9"/>
  <c r="E284" i="9"/>
  <c r="B284" i="9" s="1"/>
  <c r="M283" i="9"/>
  <c r="L283" i="9"/>
  <c r="F283" i="9" s="1"/>
  <c r="E283" i="9"/>
  <c r="B283" i="9" s="1"/>
  <c r="M282" i="9"/>
  <c r="L282" i="9"/>
  <c r="F282" i="9" s="1"/>
  <c r="B282" i="9" s="1"/>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L276" i="9"/>
  <c r="F276" i="9"/>
  <c r="E276" i="9"/>
  <c r="B276" i="9" s="1"/>
  <c r="M275" i="9"/>
  <c r="L275" i="9"/>
  <c r="F275" i="9" s="1"/>
  <c r="E275" i="9"/>
  <c r="B275" i="9" s="1"/>
  <c r="M274" i="9"/>
  <c r="L274" i="9"/>
  <c r="F274" i="9" s="1"/>
  <c r="B274" i="9" s="1"/>
  <c r="E274" i="9"/>
  <c r="M273" i="9"/>
  <c r="L273" i="9"/>
  <c r="F273" i="9" s="1"/>
  <c r="E273" i="9"/>
  <c r="B273" i="9" s="1"/>
  <c r="M272" i="9"/>
  <c r="L272" i="9"/>
  <c r="F272" i="9"/>
  <c r="E272" i="9"/>
  <c r="B272" i="9" s="1"/>
  <c r="M271" i="9"/>
  <c r="L271" i="9"/>
  <c r="F271" i="9" s="1"/>
  <c r="E271" i="9"/>
  <c r="M270" i="9"/>
  <c r="L270" i="9"/>
  <c r="F270" i="9" s="1"/>
  <c r="B270" i="9" s="1"/>
  <c r="E270" i="9"/>
  <c r="M269" i="9"/>
  <c r="L269" i="9"/>
  <c r="F269" i="9" s="1"/>
  <c r="E269" i="9"/>
  <c r="M268" i="9"/>
  <c r="L268" i="9"/>
  <c r="F268" i="9"/>
  <c r="E268" i="9"/>
  <c r="B268" i="9" s="1"/>
  <c r="M267" i="9"/>
  <c r="L267" i="9"/>
  <c r="F267" i="9" s="1"/>
  <c r="E267" i="9"/>
  <c r="B267" i="9" s="1"/>
  <c r="M266" i="9"/>
  <c r="L266" i="9"/>
  <c r="F266" i="9" s="1"/>
  <c r="B266" i="9" s="1"/>
  <c r="E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M260" i="9"/>
  <c r="L260" i="9"/>
  <c r="F260" i="9"/>
  <c r="E260" i="9"/>
  <c r="B260" i="9" s="1"/>
  <c r="M259" i="9"/>
  <c r="L259" i="9"/>
  <c r="F259" i="9" s="1"/>
  <c r="E259" i="9"/>
  <c r="B259" i="9" s="1"/>
  <c r="M258" i="9"/>
  <c r="L258" i="9"/>
  <c r="F258" i="9" s="1"/>
  <c r="B258" i="9" s="1"/>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E247" i="9"/>
  <c r="M246" i="9"/>
  <c r="L246" i="9"/>
  <c r="F246" i="9" s="1"/>
  <c r="B246" i="9" s="1"/>
  <c r="E246" i="9"/>
  <c r="M245" i="9"/>
  <c r="L245" i="9"/>
  <c r="F245" i="9" s="1"/>
  <c r="E245" i="9"/>
  <c r="M244" i="9"/>
  <c r="F244" i="9" s="1"/>
  <c r="L244" i="9"/>
  <c r="E244" i="9"/>
  <c r="M243" i="9"/>
  <c r="L243" i="9"/>
  <c r="E243" i="9"/>
  <c r="M242" i="9"/>
  <c r="L242" i="9"/>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L235" i="9"/>
  <c r="F235" i="9" s="1"/>
  <c r="E235" i="9"/>
  <c r="M234" i="9"/>
  <c r="L234" i="9"/>
  <c r="E234" i="9"/>
  <c r="M233" i="9"/>
  <c r="L233" i="9"/>
  <c r="E233" i="9"/>
  <c r="M232" i="9"/>
  <c r="L232" i="9"/>
  <c r="F232" i="9"/>
  <c r="E232" i="9"/>
  <c r="B232" i="9" s="1"/>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F123" i="9"/>
  <c r="H122" i="9"/>
  <c r="G122" i="9"/>
  <c r="F122" i="9"/>
  <c r="E122" i="9"/>
  <c r="B122" i="9" s="1"/>
  <c r="H121" i="9"/>
  <c r="G121" i="9"/>
  <c r="F121" i="9"/>
  <c r="E121" i="9"/>
  <c r="H120" i="9"/>
  <c r="G120" i="9"/>
  <c r="F120" i="9"/>
  <c r="E120" i="9"/>
  <c r="H119" i="9"/>
  <c r="G119" i="9"/>
  <c r="F119" i="9"/>
  <c r="H118" i="9"/>
  <c r="G118" i="9"/>
  <c r="F118" i="9"/>
  <c r="E118" i="9"/>
  <c r="B118" i="9" s="1"/>
  <c r="H117" i="9"/>
  <c r="G117" i="9"/>
  <c r="F117" i="9"/>
  <c r="E117" i="9"/>
  <c r="H116" i="9"/>
  <c r="G116" i="9"/>
  <c r="E116" i="9" s="1"/>
  <c r="B116" i="9" s="1"/>
  <c r="F116" i="9"/>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B107" i="9" s="1"/>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B73" i="9" s="1"/>
  <c r="G73" i="9"/>
  <c r="F73" i="9"/>
  <c r="H72" i="9"/>
  <c r="G72" i="9"/>
  <c r="F72" i="9"/>
  <c r="E72" i="9"/>
  <c r="B72" i="9" s="1"/>
  <c r="H71" i="9"/>
  <c r="G71" i="9"/>
  <c r="E71" i="9" s="1"/>
  <c r="B71" i="9" s="1"/>
  <c r="F71" i="9"/>
  <c r="H70" i="9"/>
  <c r="G70" i="9"/>
  <c r="F70" i="9"/>
  <c r="H69" i="9"/>
  <c r="E69" i="9" s="1"/>
  <c r="B69" i="9" s="1"/>
  <c r="G69" i="9"/>
  <c r="F69" i="9"/>
  <c r="H68" i="9"/>
  <c r="G68" i="9"/>
  <c r="F68" i="9"/>
  <c r="E68" i="9"/>
  <c r="B68" i="9" s="1"/>
  <c r="H67" i="9"/>
  <c r="G67" i="9"/>
  <c r="E67" i="9" s="1"/>
  <c r="B67" i="9" s="1"/>
  <c r="F67" i="9"/>
  <c r="H66" i="9"/>
  <c r="G66" i="9"/>
  <c r="F66" i="9"/>
  <c r="H65" i="9"/>
  <c r="E65" i="9" s="1"/>
  <c r="B65" i="9" s="1"/>
  <c r="G65" i="9"/>
  <c r="F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F27" i="9"/>
  <c r="H26" i="9"/>
  <c r="G26" i="9"/>
  <c r="F26" i="9"/>
  <c r="H25" i="9"/>
  <c r="E25" i="9" s="1"/>
  <c r="B25" i="9" s="1"/>
  <c r="G25" i="9"/>
  <c r="F25" i="9"/>
  <c r="F24" i="9"/>
  <c r="F4" i="9"/>
  <c r="O3" i="9"/>
  <c r="G296" i="9" s="1"/>
  <c r="E296" i="9" s="1"/>
  <c r="I3" i="9"/>
  <c r="H3" i="9"/>
  <c r="G3" i="9"/>
  <c r="D104" i="8"/>
  <c r="C1681" i="1" s="1"/>
  <c r="H1681" i="1" s="1"/>
  <c r="D97" i="8"/>
  <c r="D92" i="8"/>
  <c r="D87" i="8"/>
  <c r="D82" i="8"/>
  <c r="D77" i="8"/>
  <c r="D72" i="8"/>
  <c r="D67" i="8"/>
  <c r="D62" i="8"/>
  <c r="D57" i="8"/>
  <c r="D52" i="8"/>
  <c r="C1629" i="1" s="1"/>
  <c r="H1629" i="1" s="1"/>
  <c r="D46" i="8"/>
  <c r="C1623" i="1" s="1"/>
  <c r="D37" i="8"/>
  <c r="D27" i="8"/>
  <c r="D25" i="8" s="1"/>
  <c r="C1602" i="1" s="1"/>
  <c r="D18" i="8"/>
  <c r="D8" i="8"/>
  <c r="D6" i="8" s="1"/>
  <c r="C1583" i="1" s="1"/>
  <c r="G1583" i="1" s="1"/>
  <c r="E44" i="7"/>
  <c r="E38" i="7" s="1"/>
  <c r="D44" i="7"/>
  <c r="E39" i="7"/>
  <c r="D39" i="7"/>
  <c r="D38" i="7" s="1"/>
  <c r="E30" i="7"/>
  <c r="D30" i="7"/>
  <c r="D22" i="7" s="1"/>
  <c r="E23" i="7"/>
  <c r="E22" i="7" s="1"/>
  <c r="D23" i="7"/>
  <c r="E14" i="7"/>
  <c r="D14" i="7"/>
  <c r="E7" i="7"/>
  <c r="E6" i="7" s="1"/>
  <c r="D1539" i="1"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C1511" i="1"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F94" i="6" s="1"/>
  <c r="F93" i="6"/>
  <c r="F92" i="6"/>
  <c r="F91" i="6"/>
  <c r="F90"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1295" i="1" s="1"/>
  <c r="D291" i="5"/>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1260" i="1" s="1"/>
  <c r="D256" i="5"/>
  <c r="C1260" i="1"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C1040" i="1" s="1"/>
  <c r="F34" i="5"/>
  <c r="F33" i="5"/>
  <c r="F32" i="5"/>
  <c r="F31" i="5"/>
  <c r="F30" i="5"/>
  <c r="F29" i="5"/>
  <c r="E29" i="5"/>
  <c r="D29" i="5"/>
  <c r="F28" i="5"/>
  <c r="F27" i="5"/>
  <c r="F26" i="5"/>
  <c r="F25" i="5"/>
  <c r="F24" i="5"/>
  <c r="F23" i="5"/>
  <c r="F22" i="5"/>
  <c r="F21" i="5"/>
  <c r="F20" i="5"/>
  <c r="E19" i="5"/>
  <c r="D1024" i="1" s="1"/>
  <c r="D19" i="5"/>
  <c r="C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H423" i="1" s="1"/>
  <c r="D428" i="4"/>
  <c r="E427" i="4"/>
  <c r="D427" i="4"/>
  <c r="F427" i="4" s="1"/>
  <c r="E426" i="4"/>
  <c r="D421" i="1"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D37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E349" i="4"/>
  <c r="E321" i="4" s="1"/>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E269" i="4"/>
  <c r="F269" i="4" s="1"/>
  <c r="D269" i="4"/>
  <c r="F268" i="4"/>
  <c r="F267" i="4"/>
  <c r="F266" i="4"/>
  <c r="F265" i="4"/>
  <c r="F264" i="4"/>
  <c r="F263" i="4"/>
  <c r="E263" i="4"/>
  <c r="E262" i="4" s="1"/>
  <c r="D258" i="1" s="1"/>
  <c r="H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H161" i="1" s="1"/>
  <c r="D165" i="4"/>
  <c r="F163" i="4"/>
  <c r="F162" i="4"/>
  <c r="F161" i="4"/>
  <c r="E160" i="4"/>
  <c r="D156" i="1" s="1"/>
  <c r="D160" i="4"/>
  <c r="F159" i="4"/>
  <c r="F158" i="4"/>
  <c r="F157" i="4"/>
  <c r="F156" i="4"/>
  <c r="F155" i="4"/>
  <c r="E154" i="4"/>
  <c r="D150" i="1" s="1"/>
  <c r="H150" i="1"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5" i="1" s="1"/>
  <c r="H125" i="1" s="1"/>
  <c r="D129" i="4"/>
  <c r="F128" i="4"/>
  <c r="F127" i="4"/>
  <c r="E126" i="4"/>
  <c r="D126" i="4"/>
  <c r="F124" i="4"/>
  <c r="F123" i="4"/>
  <c r="F122" i="4"/>
  <c r="F121" i="4"/>
  <c r="F120" i="4"/>
  <c r="E120" i="4"/>
  <c r="D120" i="4"/>
  <c r="F119" i="4"/>
  <c r="F118" i="4"/>
  <c r="F117" i="4"/>
  <c r="F116" i="4"/>
  <c r="F115" i="4"/>
  <c r="F114" i="4"/>
  <c r="F113" i="4"/>
  <c r="E112" i="4"/>
  <c r="D108" i="1" s="1"/>
  <c r="H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H36" i="3"/>
  <c r="G36" i="3"/>
  <c r="B36"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C1682" i="1"/>
  <c r="G1682" i="1" s="1"/>
  <c r="C1680" i="1"/>
  <c r="H1680" i="1" s="1"/>
  <c r="C1679" i="1"/>
  <c r="H1678" i="1"/>
  <c r="G1678" i="1"/>
  <c r="C1678" i="1"/>
  <c r="H1677" i="1"/>
  <c r="G1677" i="1"/>
  <c r="C1677" i="1"/>
  <c r="G1676" i="1"/>
  <c r="C1676" i="1"/>
  <c r="H1676" i="1" s="1"/>
  <c r="C1675" i="1"/>
  <c r="H1674" i="1"/>
  <c r="G1674" i="1"/>
  <c r="C1674" i="1"/>
  <c r="H1673" i="1"/>
  <c r="G1673" i="1"/>
  <c r="C1673" i="1"/>
  <c r="C1672" i="1"/>
  <c r="H1672" i="1" s="1"/>
  <c r="C1671" i="1"/>
  <c r="H1670" i="1"/>
  <c r="G1670" i="1"/>
  <c r="C1670" i="1"/>
  <c r="H1669" i="1"/>
  <c r="C1669" i="1"/>
  <c r="G1669" i="1" s="1"/>
  <c r="C1668" i="1"/>
  <c r="C1667" i="1"/>
  <c r="H1666" i="1"/>
  <c r="G1666" i="1"/>
  <c r="C1666" i="1"/>
  <c r="H1665" i="1"/>
  <c r="G1665" i="1"/>
  <c r="C1665" i="1"/>
  <c r="G1664" i="1"/>
  <c r="C1664" i="1"/>
  <c r="H1664" i="1" s="1"/>
  <c r="C1663" i="1"/>
  <c r="H1662" i="1"/>
  <c r="G1662" i="1"/>
  <c r="C1662" i="1"/>
  <c r="H1661" i="1"/>
  <c r="G1661" i="1"/>
  <c r="C1661" i="1"/>
  <c r="G1660" i="1"/>
  <c r="C1660" i="1"/>
  <c r="H1660" i="1" s="1"/>
  <c r="C1659" i="1"/>
  <c r="H1658" i="1"/>
  <c r="G1658" i="1"/>
  <c r="C1658" i="1"/>
  <c r="H1657" i="1"/>
  <c r="G1657" i="1"/>
  <c r="C1657" i="1"/>
  <c r="C1656" i="1"/>
  <c r="H1656" i="1" s="1"/>
  <c r="C1655" i="1"/>
  <c r="C1654" i="1"/>
  <c r="H1654" i="1" s="1"/>
  <c r="H1653" i="1"/>
  <c r="G1653" i="1"/>
  <c r="C1653" i="1"/>
  <c r="C1652" i="1"/>
  <c r="C1651" i="1"/>
  <c r="H1650" i="1"/>
  <c r="G1650" i="1"/>
  <c r="C1650" i="1"/>
  <c r="H1649" i="1"/>
  <c r="G1649" i="1"/>
  <c r="C1649" i="1"/>
  <c r="G1648" i="1"/>
  <c r="C1648" i="1"/>
  <c r="H1648" i="1" s="1"/>
  <c r="C1647" i="1"/>
  <c r="H1646" i="1"/>
  <c r="G1646" i="1"/>
  <c r="C1646" i="1"/>
  <c r="H1645" i="1"/>
  <c r="G1645" i="1"/>
  <c r="C1645" i="1"/>
  <c r="G1644" i="1"/>
  <c r="C1644" i="1"/>
  <c r="H1644" i="1" s="1"/>
  <c r="C1643" i="1"/>
  <c r="C1642" i="1"/>
  <c r="H1642" i="1" s="1"/>
  <c r="C1641" i="1"/>
  <c r="G1641" i="1" s="1"/>
  <c r="C1640" i="1"/>
  <c r="H1640" i="1" s="1"/>
  <c r="C1639" i="1"/>
  <c r="C1638" i="1"/>
  <c r="H1638" i="1" s="1"/>
  <c r="H1637" i="1"/>
  <c r="G1637" i="1"/>
  <c r="C1637" i="1"/>
  <c r="C1636" i="1"/>
  <c r="C1635" i="1"/>
  <c r="C1634" i="1"/>
  <c r="H1634" i="1" s="1"/>
  <c r="C1633" i="1"/>
  <c r="G1633" i="1" s="1"/>
  <c r="C1632" i="1"/>
  <c r="H1632" i="1" s="1"/>
  <c r="C1631" i="1"/>
  <c r="H1630" i="1"/>
  <c r="G1630" i="1"/>
  <c r="C1630" i="1"/>
  <c r="C1627" i="1"/>
  <c r="C1626" i="1"/>
  <c r="G1626" i="1" s="1"/>
  <c r="C1625" i="1"/>
  <c r="H1625" i="1" s="1"/>
  <c r="C1624" i="1"/>
  <c r="H1624" i="1" s="1"/>
  <c r="C1620" i="1"/>
  <c r="H1620" i="1" s="1"/>
  <c r="C1619" i="1"/>
  <c r="H1618" i="1"/>
  <c r="G1618" i="1"/>
  <c r="C1618" i="1"/>
  <c r="H1617" i="1"/>
  <c r="G1617" i="1"/>
  <c r="C1617" i="1"/>
  <c r="C1616" i="1"/>
  <c r="C1615" i="1"/>
  <c r="H1614" i="1"/>
  <c r="G1614" i="1"/>
  <c r="C1614" i="1"/>
  <c r="C1613" i="1"/>
  <c r="H1613" i="1" s="1"/>
  <c r="G1612" i="1"/>
  <c r="C1612" i="1"/>
  <c r="H1612" i="1" s="1"/>
  <c r="C1611" i="1"/>
  <c r="C1610" i="1"/>
  <c r="H1610" i="1" s="1"/>
  <c r="H1609" i="1"/>
  <c r="G1609" i="1"/>
  <c r="C1609" i="1"/>
  <c r="G1608" i="1"/>
  <c r="C1608" i="1"/>
  <c r="H1608" i="1" s="1"/>
  <c r="C1607" i="1"/>
  <c r="C1606" i="1"/>
  <c r="H1606" i="1" s="1"/>
  <c r="C1605" i="1"/>
  <c r="H1605" i="1" s="1"/>
  <c r="C1603" i="1"/>
  <c r="C1601" i="1"/>
  <c r="G1601" i="1" s="1"/>
  <c r="G1600" i="1"/>
  <c r="C1600" i="1"/>
  <c r="H1600" i="1" s="1"/>
  <c r="C1599" i="1"/>
  <c r="H1598" i="1"/>
  <c r="G1598" i="1"/>
  <c r="C1598" i="1"/>
  <c r="H1597" i="1"/>
  <c r="G1597" i="1"/>
  <c r="C1597" i="1"/>
  <c r="C1596" i="1"/>
  <c r="H1596" i="1" s="1"/>
  <c r="C1595" i="1"/>
  <c r="C1594" i="1"/>
  <c r="H1594" i="1" s="1"/>
  <c r="H1593" i="1"/>
  <c r="G1593" i="1"/>
  <c r="C1593" i="1"/>
  <c r="C1592" i="1"/>
  <c r="C1591" i="1"/>
  <c r="H1590" i="1"/>
  <c r="G1590" i="1"/>
  <c r="C1590" i="1"/>
  <c r="C1589" i="1"/>
  <c r="H1589" i="1" s="1"/>
  <c r="C1588" i="1"/>
  <c r="H1588" i="1" s="1"/>
  <c r="C1587" i="1"/>
  <c r="G1587" i="1" s="1"/>
  <c r="C1586" i="1"/>
  <c r="H1586" i="1" s="1"/>
  <c r="C1584" i="1"/>
  <c r="H1584" i="1" s="1"/>
  <c r="C1582" i="1"/>
  <c r="H1582" i="1" s="1"/>
  <c r="D1581" i="1"/>
  <c r="H1581" i="1" s="1"/>
  <c r="C1581" i="1"/>
  <c r="H1580" i="1"/>
  <c r="G1580" i="1"/>
  <c r="I1580" i="1" s="1"/>
  <c r="D1580" i="1"/>
  <c r="J1580" i="1" s="1"/>
  <c r="C1580" i="1"/>
  <c r="D1579" i="1"/>
  <c r="C1579" i="1"/>
  <c r="G1579" i="1" s="1"/>
  <c r="J1578" i="1"/>
  <c r="D1578" i="1"/>
  <c r="H1578" i="1" s="1"/>
  <c r="C1578" i="1"/>
  <c r="C1577" i="1"/>
  <c r="D1576" i="1"/>
  <c r="H1576" i="1" s="1"/>
  <c r="C1576" i="1"/>
  <c r="H1575" i="1"/>
  <c r="G1575" i="1"/>
  <c r="I1575" i="1" s="1"/>
  <c r="D1575" i="1"/>
  <c r="J1575" i="1" s="1"/>
  <c r="C1575" i="1"/>
  <c r="D1574" i="1"/>
  <c r="C1574" i="1"/>
  <c r="G1574" i="1" s="1"/>
  <c r="J1573" i="1"/>
  <c r="D1573" i="1"/>
  <c r="H1573" i="1" s="1"/>
  <c r="C1573" i="1"/>
  <c r="D1572" i="1"/>
  <c r="H1572" i="1" s="1"/>
  <c r="C1572" i="1"/>
  <c r="C1571" i="1"/>
  <c r="D1570" i="1"/>
  <c r="H1570" i="1" s="1"/>
  <c r="C1570" i="1"/>
  <c r="H1569" i="1"/>
  <c r="G1569" i="1"/>
  <c r="I1569" i="1" s="1"/>
  <c r="D1569" i="1"/>
  <c r="J1569" i="1" s="1"/>
  <c r="C1569" i="1"/>
  <c r="D1568" i="1"/>
  <c r="C1568" i="1"/>
  <c r="G1568" i="1" s="1"/>
  <c r="J1567" i="1"/>
  <c r="D1567" i="1"/>
  <c r="H1567" i="1" s="1"/>
  <c r="C1567" i="1"/>
  <c r="D1566" i="1"/>
  <c r="H1566" i="1" s="1"/>
  <c r="C1566" i="1"/>
  <c r="H1565" i="1"/>
  <c r="G1565" i="1"/>
  <c r="I1565" i="1" s="1"/>
  <c r="D1565" i="1"/>
  <c r="J1565" i="1" s="1"/>
  <c r="C1565" i="1"/>
  <c r="D1564" i="1"/>
  <c r="C1564" i="1"/>
  <c r="G1564" i="1" s="1"/>
  <c r="H1563" i="1"/>
  <c r="D1563" i="1"/>
  <c r="C1563" i="1"/>
  <c r="J1562" i="1"/>
  <c r="H1562" i="1"/>
  <c r="G1562" i="1"/>
  <c r="D1562" i="1"/>
  <c r="C1562" i="1"/>
  <c r="J1561" i="1"/>
  <c r="D1561" i="1"/>
  <c r="C1561" i="1"/>
  <c r="D1560" i="1"/>
  <c r="C1560" i="1"/>
  <c r="H1559" i="1"/>
  <c r="D1559" i="1"/>
  <c r="C1559" i="1"/>
  <c r="J1558" i="1"/>
  <c r="H1558" i="1"/>
  <c r="G1558" i="1"/>
  <c r="D1558" i="1"/>
  <c r="C1558" i="1"/>
  <c r="D1557" i="1"/>
  <c r="C1557" i="1"/>
  <c r="D1556" i="1"/>
  <c r="C1556" i="1"/>
  <c r="G1556" i="1" s="1"/>
  <c r="H1555" i="1"/>
  <c r="D1555" i="1"/>
  <c r="C1555" i="1"/>
  <c r="J1554" i="1"/>
  <c r="H1554" i="1"/>
  <c r="G1554" i="1"/>
  <c r="D1554" i="1"/>
  <c r="C1554" i="1"/>
  <c r="D1553" i="1"/>
  <c r="C1553" i="1"/>
  <c r="D1552" i="1"/>
  <c r="C1552" i="1"/>
  <c r="H1551" i="1"/>
  <c r="D1551" i="1"/>
  <c r="C1551" i="1"/>
  <c r="J1550" i="1"/>
  <c r="H1550" i="1"/>
  <c r="G1550" i="1"/>
  <c r="D1550" i="1"/>
  <c r="C1550" i="1"/>
  <c r="D1549" i="1"/>
  <c r="J1549" i="1" s="1"/>
  <c r="C1549" i="1"/>
  <c r="G1548" i="1"/>
  <c r="D1548" i="1"/>
  <c r="C1548" i="1"/>
  <c r="H1547" i="1"/>
  <c r="G1547" i="1"/>
  <c r="D1547" i="1"/>
  <c r="C1547" i="1"/>
  <c r="J1547" i="1" s="1"/>
  <c r="D1546" i="1"/>
  <c r="C1546" i="1"/>
  <c r="D1545" i="1"/>
  <c r="C1545" i="1"/>
  <c r="G1544" i="1"/>
  <c r="D1544" i="1"/>
  <c r="C1544" i="1"/>
  <c r="H1543" i="1"/>
  <c r="G1543" i="1"/>
  <c r="I1543" i="1" s="1"/>
  <c r="D1543" i="1"/>
  <c r="C1543" i="1"/>
  <c r="J1543" i="1" s="1"/>
  <c r="D1542" i="1"/>
  <c r="C1542" i="1"/>
  <c r="J1542" i="1" s="1"/>
  <c r="D1541" i="1"/>
  <c r="C1541"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D1513" i="1"/>
  <c r="C1513" i="1"/>
  <c r="H1512" i="1"/>
  <c r="G1512" i="1"/>
  <c r="D1512" i="1"/>
  <c r="C1512" i="1"/>
  <c r="D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G1484" i="1" s="1"/>
  <c r="H1483" i="1"/>
  <c r="D1483" i="1"/>
  <c r="C1483" i="1"/>
  <c r="G1483" i="1" s="1"/>
  <c r="H1482" i="1"/>
  <c r="D1482" i="1"/>
  <c r="C1482" i="1"/>
  <c r="G1482" i="1" s="1"/>
  <c r="D1481" i="1"/>
  <c r="C1481" i="1"/>
  <c r="D1480" i="1"/>
  <c r="C1480" i="1"/>
  <c r="G1480" i="1" s="1"/>
  <c r="H1479" i="1"/>
  <c r="D1479" i="1"/>
  <c r="C1479" i="1"/>
  <c r="G1479" i="1" s="1"/>
  <c r="H1478" i="1"/>
  <c r="D1478" i="1"/>
  <c r="C1478" i="1"/>
  <c r="G1478" i="1" s="1"/>
  <c r="D1477" i="1"/>
  <c r="C1477" i="1"/>
  <c r="D1476" i="1"/>
  <c r="C1476" i="1"/>
  <c r="G1476" i="1" s="1"/>
  <c r="H1475" i="1"/>
  <c r="D1475" i="1"/>
  <c r="C1475" i="1"/>
  <c r="G1475" i="1" s="1"/>
  <c r="H1474" i="1"/>
  <c r="D1474" i="1"/>
  <c r="C1474" i="1"/>
  <c r="G1474" i="1" s="1"/>
  <c r="D1473" i="1"/>
  <c r="C1473" i="1"/>
  <c r="D1472" i="1"/>
  <c r="C1472" i="1"/>
  <c r="G1472" i="1" s="1"/>
  <c r="H1471" i="1"/>
  <c r="D1471" i="1"/>
  <c r="C1471" i="1"/>
  <c r="G1471" i="1" s="1"/>
  <c r="H1470" i="1"/>
  <c r="D1470" i="1"/>
  <c r="C1470" i="1"/>
  <c r="G1470" i="1" s="1"/>
  <c r="D1469" i="1"/>
  <c r="C1469" i="1"/>
  <c r="D1468" i="1"/>
  <c r="C1468" i="1"/>
  <c r="G1468" i="1" s="1"/>
  <c r="H1467" i="1"/>
  <c r="D1467" i="1"/>
  <c r="C1467" i="1"/>
  <c r="G1467" i="1" s="1"/>
  <c r="H1466" i="1"/>
  <c r="D1466" i="1"/>
  <c r="C1466" i="1"/>
  <c r="G1466" i="1" s="1"/>
  <c r="D1465" i="1"/>
  <c r="C1465" i="1"/>
  <c r="D1464" i="1"/>
  <c r="C1464" i="1"/>
  <c r="G1464" i="1" s="1"/>
  <c r="H1463" i="1"/>
  <c r="D1463" i="1"/>
  <c r="C1463" i="1"/>
  <c r="G1463" i="1" s="1"/>
  <c r="H1462" i="1"/>
  <c r="D1462" i="1"/>
  <c r="C1462" i="1"/>
  <c r="G1462" i="1" s="1"/>
  <c r="D1461" i="1"/>
  <c r="C1461" i="1"/>
  <c r="D1460" i="1"/>
  <c r="C1460" i="1"/>
  <c r="G1460" i="1" s="1"/>
  <c r="H1459" i="1"/>
  <c r="D1459" i="1"/>
  <c r="C1459" i="1"/>
  <c r="G1459" i="1" s="1"/>
  <c r="H1458" i="1"/>
  <c r="D1458" i="1"/>
  <c r="C1458" i="1"/>
  <c r="G1458" i="1" s="1"/>
  <c r="D1457" i="1"/>
  <c r="C1457" i="1"/>
  <c r="D1456" i="1"/>
  <c r="C1456" i="1"/>
  <c r="G1456" i="1" s="1"/>
  <c r="H1455" i="1"/>
  <c r="D1455" i="1"/>
  <c r="C1455" i="1"/>
  <c r="G1455" i="1" s="1"/>
  <c r="H1454" i="1"/>
  <c r="D1454" i="1"/>
  <c r="C1454" i="1"/>
  <c r="G1454" i="1" s="1"/>
  <c r="D1453" i="1"/>
  <c r="C1453" i="1"/>
  <c r="D1452" i="1"/>
  <c r="C1452" i="1"/>
  <c r="G1452" i="1" s="1"/>
  <c r="H1451" i="1"/>
  <c r="D1451" i="1"/>
  <c r="C1451" i="1"/>
  <c r="G1451" i="1" s="1"/>
  <c r="H1450" i="1"/>
  <c r="D1450" i="1"/>
  <c r="C1450" i="1"/>
  <c r="G1450" i="1" s="1"/>
  <c r="D1449" i="1"/>
  <c r="C1449" i="1"/>
  <c r="D1448" i="1"/>
  <c r="C1448" i="1"/>
  <c r="G1448" i="1" s="1"/>
  <c r="H1447" i="1"/>
  <c r="D1447" i="1"/>
  <c r="C1447" i="1"/>
  <c r="G1447" i="1" s="1"/>
  <c r="H1446" i="1"/>
  <c r="D1446" i="1"/>
  <c r="C1446" i="1"/>
  <c r="G1446" i="1" s="1"/>
  <c r="D1445" i="1"/>
  <c r="C1445" i="1"/>
  <c r="D1444" i="1"/>
  <c r="C1444" i="1"/>
  <c r="G1444" i="1" s="1"/>
  <c r="H1443" i="1"/>
  <c r="D1443" i="1"/>
  <c r="C1443" i="1"/>
  <c r="G1443" i="1" s="1"/>
  <c r="H1442" i="1"/>
  <c r="D1442" i="1"/>
  <c r="C1442" i="1"/>
  <c r="G1442" i="1" s="1"/>
  <c r="D1441" i="1"/>
  <c r="C1441" i="1"/>
  <c r="D1440" i="1"/>
  <c r="C1440" i="1"/>
  <c r="G1440" i="1" s="1"/>
  <c r="H1439" i="1"/>
  <c r="G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H1407" i="1"/>
  <c r="G1407" i="1"/>
  <c r="D1407" i="1"/>
  <c r="C1407" i="1"/>
  <c r="D1406" i="1"/>
  <c r="H1405" i="1"/>
  <c r="G1405" i="1"/>
  <c r="D1405" i="1"/>
  <c r="C1405" i="1"/>
  <c r="H1404" i="1"/>
  <c r="G1404" i="1"/>
  <c r="D1404" i="1"/>
  <c r="C1404" i="1"/>
  <c r="H1403" i="1"/>
  <c r="G1403" i="1"/>
  <c r="D1403" i="1"/>
  <c r="C1403" i="1"/>
  <c r="H1402" i="1"/>
  <c r="G1402"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H1317" i="1" s="1"/>
  <c r="G1316" i="1"/>
  <c r="D1316" i="1"/>
  <c r="C1316" i="1"/>
  <c r="H1316" i="1" s="1"/>
  <c r="G1315" i="1"/>
  <c r="D1315" i="1"/>
  <c r="C1315" i="1"/>
  <c r="H1315" i="1" s="1"/>
  <c r="D1314" i="1"/>
  <c r="C1314" i="1"/>
  <c r="D1313" i="1"/>
  <c r="C1313" i="1"/>
  <c r="H1313" i="1" s="1"/>
  <c r="G1312" i="1"/>
  <c r="D1312" i="1"/>
  <c r="C1312" i="1"/>
  <c r="H1312" i="1" s="1"/>
  <c r="D1311" i="1"/>
  <c r="C1311" i="1"/>
  <c r="D1310" i="1"/>
  <c r="C1310" i="1"/>
  <c r="D1309" i="1"/>
  <c r="C1309" i="1"/>
  <c r="H1309" i="1" s="1"/>
  <c r="G1308" i="1"/>
  <c r="D1308" i="1"/>
  <c r="C1308" i="1"/>
  <c r="H1308" i="1" s="1"/>
  <c r="D1307" i="1"/>
  <c r="C1307" i="1"/>
  <c r="H1307" i="1" s="1"/>
  <c r="D1306" i="1"/>
  <c r="C1306" i="1"/>
  <c r="D1305" i="1"/>
  <c r="C1305" i="1"/>
  <c r="D1304" i="1"/>
  <c r="G1304" i="1" s="1"/>
  <c r="C1304" i="1"/>
  <c r="D1303" i="1"/>
  <c r="G1303" i="1" s="1"/>
  <c r="C1303" i="1"/>
  <c r="H1303" i="1" s="1"/>
  <c r="D1302" i="1"/>
  <c r="C1302" i="1"/>
  <c r="D1301" i="1"/>
  <c r="C1301" i="1"/>
  <c r="D1299" i="1"/>
  <c r="C1299" i="1"/>
  <c r="D1298" i="1"/>
  <c r="C1298" i="1"/>
  <c r="G1298" i="1" s="1"/>
  <c r="H1297" i="1"/>
  <c r="D1297" i="1"/>
  <c r="C1297" i="1"/>
  <c r="G1297" i="1" s="1"/>
  <c r="H1296" i="1"/>
  <c r="D1296" i="1"/>
  <c r="C1296" i="1"/>
  <c r="G1296" i="1" s="1"/>
  <c r="C1295" i="1"/>
  <c r="G1295" i="1" s="1"/>
  <c r="H1294" i="1"/>
  <c r="D1294" i="1"/>
  <c r="C1294" i="1"/>
  <c r="G1294" i="1" s="1"/>
  <c r="H1293" i="1"/>
  <c r="D1293" i="1"/>
  <c r="C1293" i="1"/>
  <c r="G1293" i="1" s="1"/>
  <c r="D1292" i="1"/>
  <c r="C1292" i="1"/>
  <c r="D1291" i="1"/>
  <c r="C1291" i="1"/>
  <c r="H1290" i="1"/>
  <c r="D1290" i="1"/>
  <c r="C1290" i="1"/>
  <c r="G1290" i="1" s="1"/>
  <c r="H1289" i="1"/>
  <c r="D1289" i="1"/>
  <c r="C1289" i="1"/>
  <c r="G1289" i="1" s="1"/>
  <c r="H1288" i="1"/>
  <c r="D1288" i="1"/>
  <c r="C1288" i="1"/>
  <c r="G1288" i="1" s="1"/>
  <c r="D1287" i="1"/>
  <c r="H1287" i="1" s="1"/>
  <c r="C1287" i="1"/>
  <c r="H1286" i="1"/>
  <c r="D1286" i="1"/>
  <c r="C1286" i="1"/>
  <c r="G1286" i="1" s="1"/>
  <c r="H1285" i="1"/>
  <c r="D1285" i="1"/>
  <c r="C1285" i="1"/>
  <c r="G1285" i="1" s="1"/>
  <c r="H1284" i="1"/>
  <c r="D1284" i="1"/>
  <c r="C1284" i="1"/>
  <c r="G1284" i="1" s="1"/>
  <c r="D1283" i="1"/>
  <c r="C1283" i="1"/>
  <c r="H1282" i="1"/>
  <c r="D1282" i="1"/>
  <c r="C1282" i="1"/>
  <c r="G1282" i="1" s="1"/>
  <c r="C1281" i="1"/>
  <c r="H1280" i="1"/>
  <c r="G1280" i="1"/>
  <c r="D1280" i="1"/>
  <c r="C1280" i="1"/>
  <c r="H1279" i="1"/>
  <c r="G1279" i="1"/>
  <c r="D1279" i="1"/>
  <c r="C1279" i="1"/>
  <c r="D1277" i="1"/>
  <c r="C1277" i="1"/>
  <c r="D1276" i="1"/>
  <c r="C1276" i="1"/>
  <c r="H1276" i="1" s="1"/>
  <c r="G1275" i="1"/>
  <c r="D1275" i="1"/>
  <c r="C1275" i="1"/>
  <c r="H1275" i="1" s="1"/>
  <c r="G1274" i="1"/>
  <c r="D1274" i="1"/>
  <c r="C1274" i="1"/>
  <c r="H1274" i="1" s="1"/>
  <c r="D1273" i="1"/>
  <c r="C1273" i="1"/>
  <c r="D1272" i="1"/>
  <c r="C1272" i="1"/>
  <c r="H1272" i="1" s="1"/>
  <c r="G1271" i="1"/>
  <c r="D1271" i="1"/>
  <c r="C1271" i="1"/>
  <c r="H1271" i="1" s="1"/>
  <c r="G1270" i="1"/>
  <c r="D1270" i="1"/>
  <c r="C1270" i="1"/>
  <c r="H1270" i="1" s="1"/>
  <c r="D1269" i="1"/>
  <c r="C1269" i="1"/>
  <c r="D1268" i="1"/>
  <c r="C1268" i="1"/>
  <c r="H1268" i="1" s="1"/>
  <c r="D1267" i="1"/>
  <c r="C1267" i="1"/>
  <c r="H1267" i="1" s="1"/>
  <c r="D1266" i="1"/>
  <c r="C1266" i="1"/>
  <c r="H1266" i="1" s="1"/>
  <c r="D1265" i="1"/>
  <c r="C1265" i="1"/>
  <c r="D1264" i="1"/>
  <c r="C1264" i="1"/>
  <c r="H1264" i="1" s="1"/>
  <c r="D1263" i="1"/>
  <c r="G1263" i="1" s="1"/>
  <c r="C1263" i="1"/>
  <c r="H1263" i="1" s="1"/>
  <c r="D1262" i="1"/>
  <c r="C1262" i="1"/>
  <c r="H1262" i="1" s="1"/>
  <c r="D1261" i="1"/>
  <c r="C1261" i="1"/>
  <c r="D1258" i="1"/>
  <c r="G1258" i="1" s="1"/>
  <c r="C1258" i="1"/>
  <c r="H1258" i="1" s="1"/>
  <c r="D1257" i="1"/>
  <c r="C1257" i="1"/>
  <c r="C1256" i="1"/>
  <c r="D1254" i="1"/>
  <c r="C1254" i="1"/>
  <c r="D1253" i="1"/>
  <c r="C1253" i="1"/>
  <c r="G1253" i="1" s="1"/>
  <c r="D1252" i="1"/>
  <c r="H1252" i="1" s="1"/>
  <c r="C1252" i="1"/>
  <c r="D1251" i="1"/>
  <c r="C1251" i="1"/>
  <c r="D1250" i="1"/>
  <c r="C1250" i="1"/>
  <c r="D1249" i="1"/>
  <c r="C1249" i="1"/>
  <c r="G1249" i="1" s="1"/>
  <c r="H1248" i="1"/>
  <c r="D1248" i="1"/>
  <c r="C1248" i="1"/>
  <c r="G1248" i="1" s="1"/>
  <c r="H1247" i="1"/>
  <c r="D1247" i="1"/>
  <c r="C1247" i="1"/>
  <c r="G1247" i="1" s="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D1202" i="1"/>
  <c r="C1202" i="1"/>
  <c r="H1202" i="1" s="1"/>
  <c r="D1201" i="1"/>
  <c r="C1201" i="1"/>
  <c r="G1201" i="1" s="1"/>
  <c r="D1200" i="1"/>
  <c r="C1200" i="1"/>
  <c r="G1200" i="1" s="1"/>
  <c r="H1199" i="1"/>
  <c r="G1199" i="1"/>
  <c r="D1199" i="1"/>
  <c r="C1199"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G1188" i="1" s="1"/>
  <c r="H1187" i="1"/>
  <c r="G1187" i="1"/>
  <c r="D1187" i="1"/>
  <c r="C1187" i="1"/>
  <c r="H1186" i="1"/>
  <c r="G1186" i="1"/>
  <c r="D1186" i="1"/>
  <c r="C1186" i="1"/>
  <c r="D1185" i="1"/>
  <c r="C1185" i="1"/>
  <c r="G1185" i="1" s="1"/>
  <c r="D1184" i="1"/>
  <c r="C1184" i="1"/>
  <c r="D1183" i="1"/>
  <c r="C1183" i="1"/>
  <c r="D1179" i="1"/>
  <c r="C1179" i="1"/>
  <c r="H1179" i="1" s="1"/>
  <c r="G1178" i="1"/>
  <c r="D1178" i="1"/>
  <c r="C1178" i="1"/>
  <c r="H1178" i="1" s="1"/>
  <c r="G1177" i="1"/>
  <c r="D1177" i="1"/>
  <c r="C1177" i="1"/>
  <c r="H1177" i="1" s="1"/>
  <c r="C1176" i="1"/>
  <c r="H1176" i="1" s="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D1049" i="1"/>
  <c r="C1049" i="1"/>
  <c r="D1048" i="1"/>
  <c r="C1048" i="1"/>
  <c r="D1047" i="1"/>
  <c r="C1047" i="1"/>
  <c r="D1046" i="1"/>
  <c r="C1046" i="1"/>
  <c r="D1045" i="1"/>
  <c r="C1045" i="1"/>
  <c r="D1044" i="1"/>
  <c r="C1044" i="1"/>
  <c r="D1043" i="1"/>
  <c r="C1043" i="1"/>
  <c r="D1042" i="1"/>
  <c r="C1042" i="1"/>
  <c r="D1041" i="1"/>
  <c r="C1041" i="1"/>
  <c r="D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H891" i="1"/>
  <c r="D891" i="1"/>
  <c r="G891" i="1" s="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D735" i="1"/>
  <c r="H735" i="1" s="1"/>
  <c r="C735" i="1"/>
  <c r="H734" i="1"/>
  <c r="G734" i="1"/>
  <c r="D734" i="1"/>
  <c r="C734" i="1"/>
  <c r="H733" i="1"/>
  <c r="G733" i="1"/>
  <c r="D733" i="1"/>
  <c r="C733" i="1"/>
  <c r="H732" i="1"/>
  <c r="G732" i="1"/>
  <c r="D732" i="1"/>
  <c r="C732" i="1"/>
  <c r="H731" i="1"/>
  <c r="G731" i="1"/>
  <c r="D731" i="1"/>
  <c r="C731" i="1"/>
  <c r="D730" i="1"/>
  <c r="H730" i="1" s="1"/>
  <c r="C730" i="1"/>
  <c r="D729" i="1"/>
  <c r="H729" i="1" s="1"/>
  <c r="C729" i="1"/>
  <c r="H728" i="1"/>
  <c r="G728" i="1"/>
  <c r="D728" i="1"/>
  <c r="C728" i="1"/>
  <c r="D727" i="1"/>
  <c r="H727" i="1" s="1"/>
  <c r="C727" i="1"/>
  <c r="D726" i="1"/>
  <c r="G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D650" i="1"/>
  <c r="H650" i="1" s="1"/>
  <c r="C650" i="1"/>
  <c r="D649" i="1"/>
  <c r="H649" i="1" s="1"/>
  <c r="C649" i="1"/>
  <c r="D648" i="1"/>
  <c r="H648" i="1" s="1"/>
  <c r="C648" i="1"/>
  <c r="D647" i="1"/>
  <c r="H647" i="1" s="1"/>
  <c r="C647" i="1"/>
  <c r="D646" i="1"/>
  <c r="H646" i="1" s="1"/>
  <c r="C646" i="1"/>
  <c r="G645" i="1"/>
  <c r="D645" i="1"/>
  <c r="H645" i="1" s="1"/>
  <c r="C645" i="1"/>
  <c r="D636" i="1"/>
  <c r="H636" i="1" s="1"/>
  <c r="C636" i="1"/>
  <c r="D635" i="1"/>
  <c r="H635" i="1" s="1"/>
  <c r="C635" i="1"/>
  <c r="H632" i="1"/>
  <c r="D632" i="1"/>
  <c r="G632" i="1" s="1"/>
  <c r="C632" i="1"/>
  <c r="G631" i="1"/>
  <c r="D631" i="1"/>
  <c r="H631" i="1" s="1"/>
  <c r="C631" i="1"/>
  <c r="D630" i="1"/>
  <c r="G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G623"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0" i="1"/>
  <c r="G590" i="1" s="1"/>
  <c r="C590" i="1"/>
  <c r="D589" i="1"/>
  <c r="G589" i="1" s="1"/>
  <c r="C589" i="1"/>
  <c r="D588" i="1"/>
  <c r="H588" i="1" s="1"/>
  <c r="C588" i="1"/>
  <c r="D587" i="1"/>
  <c r="H587" i="1" s="1"/>
  <c r="C587" i="1"/>
  <c r="D586" i="1"/>
  <c r="H586" i="1" s="1"/>
  <c r="C586" i="1"/>
  <c r="D585" i="1"/>
  <c r="G585" i="1" s="1"/>
  <c r="C585" i="1"/>
  <c r="D584" i="1"/>
  <c r="H584" i="1" s="1"/>
  <c r="C584" i="1"/>
  <c r="D583" i="1"/>
  <c r="G583" i="1" s="1"/>
  <c r="C583" i="1"/>
  <c r="D582" i="1"/>
  <c r="H582" i="1" s="1"/>
  <c r="C582" i="1"/>
  <c r="D581" i="1"/>
  <c r="H581" i="1" s="1"/>
  <c r="C581" i="1"/>
  <c r="D580" i="1"/>
  <c r="G580" i="1" s="1"/>
  <c r="C580" i="1"/>
  <c r="D579" i="1"/>
  <c r="H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D416" i="1"/>
  <c r="H416" i="1" s="1"/>
  <c r="C416"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D368" i="1"/>
  <c r="G368" i="1" s="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2" i="1"/>
  <c r="G302" i="1" s="1"/>
  <c r="C302" i="1"/>
  <c r="D301" i="1"/>
  <c r="H301" i="1" s="1"/>
  <c r="C301" i="1"/>
  <c r="D300" i="1"/>
  <c r="H300" i="1" s="1"/>
  <c r="C300" i="1"/>
  <c r="D299" i="1"/>
  <c r="G299" i="1" s="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D272" i="1"/>
  <c r="H272" i="1" s="1"/>
  <c r="C272" i="1"/>
  <c r="H271" i="1"/>
  <c r="G271" i="1"/>
  <c r="D271" i="1"/>
  <c r="C271" i="1"/>
  <c r="D270" i="1"/>
  <c r="H270" i="1" s="1"/>
  <c r="C270" i="1"/>
  <c r="D269" i="1"/>
  <c r="H269" i="1" s="1"/>
  <c r="C269" i="1"/>
  <c r="D268" i="1"/>
  <c r="G268" i="1" s="1"/>
  <c r="C268" i="1"/>
  <c r="D267" i="1"/>
  <c r="H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H196" i="1"/>
  <c r="G196" i="1"/>
  <c r="D196" i="1"/>
  <c r="C196" i="1"/>
  <c r="D195" i="1"/>
  <c r="H195" i="1" s="1"/>
  <c r="C195" i="1"/>
  <c r="D194" i="1"/>
  <c r="G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G180" i="1" s="1"/>
  <c r="C180" i="1"/>
  <c r="H179" i="1"/>
  <c r="G179" i="1"/>
  <c r="D179" i="1"/>
  <c r="C179" i="1"/>
  <c r="D178" i="1"/>
  <c r="H178" i="1" s="1"/>
  <c r="C178" i="1"/>
  <c r="D177" i="1"/>
  <c r="H177" i="1" s="1"/>
  <c r="C177" i="1"/>
  <c r="D176" i="1"/>
  <c r="H176" i="1" s="1"/>
  <c r="C176" i="1"/>
  <c r="D175" i="1"/>
  <c r="H175" i="1" s="1"/>
  <c r="C175" i="1"/>
  <c r="D174" i="1"/>
  <c r="H174" i="1" s="1"/>
  <c r="C174" i="1"/>
  <c r="H173" i="1"/>
  <c r="G173" i="1"/>
  <c r="D173" i="1"/>
  <c r="C173" i="1"/>
  <c r="H172" i="1"/>
  <c r="G172" i="1"/>
  <c r="D172" i="1"/>
  <c r="C172" i="1"/>
  <c r="D171" i="1"/>
  <c r="H171" i="1" s="1"/>
  <c r="C171" i="1"/>
  <c r="H170" i="1"/>
  <c r="D170" i="1"/>
  <c r="G170" i="1" s="1"/>
  <c r="C170" i="1"/>
  <c r="D169" i="1"/>
  <c r="H169" i="1" s="1"/>
  <c r="C169" i="1"/>
  <c r="D168" i="1"/>
  <c r="H168" i="1" s="1"/>
  <c r="C168" i="1"/>
  <c r="D167" i="1"/>
  <c r="H167" i="1" s="1"/>
  <c r="C167" i="1"/>
  <c r="C166" i="1"/>
  <c r="D165" i="1"/>
  <c r="H165" i="1" s="1"/>
  <c r="C165" i="1"/>
  <c r="H164" i="1"/>
  <c r="G164" i="1"/>
  <c r="D164" i="1"/>
  <c r="C164" i="1"/>
  <c r="D163" i="1"/>
  <c r="H163" i="1" s="1"/>
  <c r="C163" i="1"/>
  <c r="D162" i="1"/>
  <c r="H162" i="1" s="1"/>
  <c r="C162" i="1"/>
  <c r="C161" i="1"/>
  <c r="H159" i="1"/>
  <c r="G159" i="1"/>
  <c r="D159" i="1"/>
  <c r="C159" i="1"/>
  <c r="D158" i="1"/>
  <c r="G158" i="1" s="1"/>
  <c r="C158" i="1"/>
  <c r="H157" i="1"/>
  <c r="G157" i="1"/>
  <c r="D157" i="1"/>
  <c r="C157" i="1"/>
  <c r="C156" i="1"/>
  <c r="D155" i="1"/>
  <c r="G155" i="1" s="1"/>
  <c r="C155" i="1"/>
  <c r="D154" i="1"/>
  <c r="G154" i="1" s="1"/>
  <c r="C154" i="1"/>
  <c r="D153" i="1"/>
  <c r="H153" i="1" s="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D127" i="1"/>
  <c r="H127" i="1" s="1"/>
  <c r="C127" i="1"/>
  <c r="D126" i="1"/>
  <c r="H126" i="1" s="1"/>
  <c r="C126" i="1"/>
  <c r="C125" i="1"/>
  <c r="D124" i="1"/>
  <c r="H124" i="1" s="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686" i="1" l="1"/>
  <c r="H1522" i="1"/>
  <c r="H1513" i="1"/>
  <c r="H1304" i="1"/>
  <c r="D131" i="1"/>
  <c r="H131" i="1" s="1"/>
  <c r="D647" i="4"/>
  <c r="C641" i="1" s="1"/>
  <c r="C422" i="1"/>
  <c r="G422" i="1" s="1"/>
  <c r="H298" i="1"/>
  <c r="H415" i="1"/>
  <c r="E294" i="9"/>
  <c r="B294" i="9" s="1"/>
  <c r="H422" i="1"/>
  <c r="C421" i="1"/>
  <c r="G421" i="1" s="1"/>
  <c r="D648" i="4"/>
  <c r="H695" i="1"/>
  <c r="D265" i="1"/>
  <c r="H265" i="1" s="1"/>
  <c r="E202" i="4"/>
  <c r="D198" i="1" s="1"/>
  <c r="E125" i="4"/>
  <c r="D121" i="1" s="1"/>
  <c r="D122" i="1"/>
  <c r="H122" i="1" s="1"/>
  <c r="H1511" i="1"/>
  <c r="H1311" i="1"/>
  <c r="G1251" i="1"/>
  <c r="G195" i="1"/>
  <c r="H194" i="1"/>
  <c r="G181" i="1"/>
  <c r="H180" i="1"/>
  <c r="F216" i="4"/>
  <c r="G167" i="1"/>
  <c r="G163" i="1"/>
  <c r="H158" i="1"/>
  <c r="C1604" i="1"/>
  <c r="H1604" i="1" s="1"/>
  <c r="E311" i="9"/>
  <c r="B311" i="9" s="1"/>
  <c r="C1585" i="1"/>
  <c r="H1585" i="1" s="1"/>
  <c r="H1305" i="1"/>
  <c r="E320" i="9"/>
  <c r="B320" i="9" s="1"/>
  <c r="H1301" i="1"/>
  <c r="G1252" i="1"/>
  <c r="H1256" i="1"/>
  <c r="H1260" i="1"/>
  <c r="G1311" i="1"/>
  <c r="G1283" i="1"/>
  <c r="G1176" i="1"/>
  <c r="F71" i="5"/>
  <c r="C1050" i="1"/>
  <c r="G1307" i="1"/>
  <c r="E335" i="9"/>
  <c r="B335" i="9" s="1"/>
  <c r="G1292" i="1"/>
  <c r="G1291" i="1"/>
  <c r="H1291" i="1"/>
  <c r="G1287" i="1"/>
  <c r="C1278" i="1"/>
  <c r="F277" i="5"/>
  <c r="E305" i="9"/>
  <c r="B305" i="9" s="1"/>
  <c r="G1267" i="1"/>
  <c r="E255" i="5"/>
  <c r="D1259" i="1" s="1"/>
  <c r="G1266" i="1"/>
  <c r="E304" i="9"/>
  <c r="B304" i="9" s="1"/>
  <c r="F260" i="5"/>
  <c r="D255" i="5"/>
  <c r="C1259" i="1" s="1"/>
  <c r="G1262" i="1"/>
  <c r="E303" i="9"/>
  <c r="B303" i="9" s="1"/>
  <c r="F256" i="5"/>
  <c r="F252" i="5"/>
  <c r="H1251" i="1"/>
  <c r="E340" i="9"/>
  <c r="B340" i="9" s="1"/>
  <c r="G1203" i="1"/>
  <c r="H1201" i="1"/>
  <c r="E319" i="9"/>
  <c r="B319" i="9" s="1"/>
  <c r="H1200" i="1"/>
  <c r="G1198" i="1"/>
  <c r="H1198" i="1"/>
  <c r="H1185" i="1"/>
  <c r="H1188" i="1"/>
  <c r="G1184" i="1"/>
  <c r="H1184" i="1"/>
  <c r="G1183" i="1"/>
  <c r="H1183" i="1"/>
  <c r="G1179" i="1"/>
  <c r="E313" i="9"/>
  <c r="B313" i="9" s="1"/>
  <c r="F35" i="5"/>
  <c r="F19" i="5"/>
  <c r="E12" i="5"/>
  <c r="D1017" i="1" s="1"/>
  <c r="F13" i="5"/>
  <c r="H1682" i="1"/>
  <c r="E326" i="9"/>
  <c r="B326" i="9" s="1"/>
  <c r="E31" i="9"/>
  <c r="B31" i="9" s="1"/>
  <c r="G848" i="1"/>
  <c r="G844" i="1"/>
  <c r="H726" i="1"/>
  <c r="H725" i="1"/>
  <c r="H717" i="1"/>
  <c r="G676" i="1"/>
  <c r="H368" i="1"/>
  <c r="H374" i="1"/>
  <c r="G212" i="1"/>
  <c r="G213" i="1"/>
  <c r="D190" i="1"/>
  <c r="G156" i="1"/>
  <c r="H156" i="1"/>
  <c r="E153" i="4"/>
  <c r="D149" i="1" s="1"/>
  <c r="H149" i="1" s="1"/>
  <c r="F160" i="4"/>
  <c r="G153" i="1"/>
  <c r="G125" i="1"/>
  <c r="G70" i="1"/>
  <c r="E327" i="9"/>
  <c r="B327" i="9" s="1"/>
  <c r="G1522" i="1"/>
  <c r="G1613" i="1"/>
  <c r="G1605" i="1"/>
  <c r="H1601" i="1"/>
  <c r="G1681" i="1"/>
  <c r="G1680" i="1"/>
  <c r="G1654" i="1"/>
  <c r="G1642" i="1"/>
  <c r="H1641" i="1"/>
  <c r="G1638" i="1"/>
  <c r="G1634" i="1"/>
  <c r="H1633" i="1"/>
  <c r="G1632" i="1"/>
  <c r="G1629" i="1"/>
  <c r="D51" i="8"/>
  <c r="C1628" i="1" s="1"/>
  <c r="H1626" i="1"/>
  <c r="G1625" i="1"/>
  <c r="G1610" i="1"/>
  <c r="G1606" i="1"/>
  <c r="G1594" i="1"/>
  <c r="G1588" i="1"/>
  <c r="G1586" i="1"/>
  <c r="H1583" i="1"/>
  <c r="G1582" i="1"/>
  <c r="F236" i="9"/>
  <c r="B236" i="9" s="1"/>
  <c r="G1511" i="1"/>
  <c r="F115" i="6"/>
  <c r="G1513" i="1"/>
  <c r="E36" i="9"/>
  <c r="B36" i="9" s="1"/>
  <c r="E324" i="9"/>
  <c r="B324" i="9" s="1"/>
  <c r="E329" i="9"/>
  <c r="B329" i="9" s="1"/>
  <c r="G273" i="1"/>
  <c r="F273" i="4"/>
  <c r="F247" i="9"/>
  <c r="H268" i="1"/>
  <c r="G258" i="1"/>
  <c r="H630" i="1"/>
  <c r="B292" i="9"/>
  <c r="H623" i="1"/>
  <c r="F229" i="9"/>
  <c r="B229" i="9" s="1"/>
  <c r="E27" i="9"/>
  <c r="B27" i="9" s="1"/>
  <c r="G650" i="1"/>
  <c r="G677" i="1"/>
  <c r="G651" i="1"/>
  <c r="B296" i="9"/>
  <c r="G737" i="1"/>
  <c r="E55" i="9"/>
  <c r="B55" i="9" s="1"/>
  <c r="G735" i="1"/>
  <c r="G730" i="1"/>
  <c r="G729" i="1"/>
  <c r="G727" i="1"/>
  <c r="F237" i="9"/>
  <c r="B237" i="9" s="1"/>
  <c r="G678" i="1"/>
  <c r="G648" i="1"/>
  <c r="G647" i="1"/>
  <c r="G646" i="1"/>
  <c r="G649" i="1"/>
  <c r="E360" i="4"/>
  <c r="D355" i="1" s="1"/>
  <c r="G388" i="1"/>
  <c r="G389" i="1"/>
  <c r="F373" i="4"/>
  <c r="G375" i="1"/>
  <c r="F428" i="4"/>
  <c r="E647" i="4"/>
  <c r="G269" i="1"/>
  <c r="G270" i="1"/>
  <c r="G272" i="1"/>
  <c r="G267" i="1"/>
  <c r="F262" i="4"/>
  <c r="H197" i="1"/>
  <c r="F243" i="9"/>
  <c r="B243" i="9" s="1"/>
  <c r="G192" i="1"/>
  <c r="G183" i="1"/>
  <c r="B240" i="9"/>
  <c r="G182" i="1"/>
  <c r="E51" i="9"/>
  <c r="B51" i="9" s="1"/>
  <c r="G178" i="1"/>
  <c r="G177" i="1"/>
  <c r="G176" i="1"/>
  <c r="G174" i="1"/>
  <c r="G175" i="1"/>
  <c r="G171" i="1"/>
  <c r="G169" i="1"/>
  <c r="G168" i="1"/>
  <c r="G166" i="1"/>
  <c r="G165" i="1"/>
  <c r="F165" i="4"/>
  <c r="G161" i="1"/>
  <c r="G162" i="1"/>
  <c r="H155" i="1"/>
  <c r="H154" i="1"/>
  <c r="G150" i="1"/>
  <c r="G151" i="1"/>
  <c r="F154" i="4"/>
  <c r="G133" i="1"/>
  <c r="G131" i="1"/>
  <c r="G132" i="1"/>
  <c r="G127" i="1"/>
  <c r="F129" i="4"/>
  <c r="G126" i="1"/>
  <c r="G122" i="1"/>
  <c r="G124" i="1"/>
  <c r="G108" i="1"/>
  <c r="G113" i="1"/>
  <c r="E106" i="4"/>
  <c r="D102" i="1" s="1"/>
  <c r="F112" i="4"/>
  <c r="G71" i="1"/>
  <c r="G66" i="1"/>
  <c r="E35" i="9"/>
  <c r="B35" i="9" s="1"/>
  <c r="G64" i="1"/>
  <c r="G65" i="1"/>
  <c r="E322" i="9"/>
  <c r="B322" i="9" s="1"/>
  <c r="E307" i="9"/>
  <c r="B307" i="9" s="1"/>
  <c r="E37" i="9"/>
  <c r="B37" i="9" s="1"/>
  <c r="E312" i="9"/>
  <c r="B312" i="9" s="1"/>
  <c r="G1202" i="1"/>
  <c r="H1292" i="1"/>
  <c r="H1283" i="1"/>
  <c r="I35" i="3"/>
  <c r="D1571" i="1"/>
  <c r="H893" i="1"/>
  <c r="G893" i="1"/>
  <c r="H905" i="1"/>
  <c r="G905" i="1"/>
  <c r="H915" i="1"/>
  <c r="G915" i="1"/>
  <c r="H925" i="1"/>
  <c r="G925" i="1"/>
  <c r="H935" i="1"/>
  <c r="G935" i="1"/>
  <c r="H947" i="1"/>
  <c r="G947" i="1"/>
  <c r="H957" i="1"/>
  <c r="G957" i="1"/>
  <c r="H967" i="1"/>
  <c r="G967" i="1"/>
  <c r="H975" i="1"/>
  <c r="G975" i="1"/>
  <c r="H983" i="1"/>
  <c r="G983" i="1"/>
  <c r="H993" i="1"/>
  <c r="G993" i="1"/>
  <c r="H1001" i="1"/>
  <c r="G1001" i="1"/>
  <c r="H1009" i="1"/>
  <c r="G1009" i="1"/>
  <c r="H1077" i="1"/>
  <c r="G1077" i="1"/>
  <c r="H1083" i="1"/>
  <c r="G1083" i="1"/>
  <c r="H1104" i="1"/>
  <c r="G1104" i="1"/>
  <c r="H1116" i="1"/>
  <c r="G1116" i="1"/>
  <c r="H1147" i="1"/>
  <c r="G1147" i="1"/>
  <c r="H1159" i="1"/>
  <c r="G1159" i="1"/>
  <c r="H1173" i="1"/>
  <c r="G1173" i="1"/>
  <c r="H899" i="1"/>
  <c r="G899" i="1"/>
  <c r="H907" i="1"/>
  <c r="G907" i="1"/>
  <c r="H913" i="1"/>
  <c r="G913" i="1"/>
  <c r="H921" i="1"/>
  <c r="G921" i="1"/>
  <c r="H927" i="1"/>
  <c r="G927" i="1"/>
  <c r="H933" i="1"/>
  <c r="G933" i="1"/>
  <c r="H941" i="1"/>
  <c r="G941" i="1"/>
  <c r="H949" i="1"/>
  <c r="G949" i="1"/>
  <c r="H961" i="1"/>
  <c r="G961" i="1"/>
  <c r="H971" i="1"/>
  <c r="G971" i="1"/>
  <c r="H979" i="1"/>
  <c r="G979" i="1"/>
  <c r="H987" i="1"/>
  <c r="G987" i="1"/>
  <c r="H995" i="1"/>
  <c r="G995" i="1"/>
  <c r="H1003" i="1"/>
  <c r="G1003" i="1"/>
  <c r="H1016" i="1"/>
  <c r="G1016" i="1"/>
  <c r="H1081" i="1"/>
  <c r="G1081" i="1"/>
  <c r="H1096" i="1"/>
  <c r="G1096" i="1"/>
  <c r="H1102" i="1"/>
  <c r="G1102" i="1"/>
  <c r="H1110" i="1"/>
  <c r="G1110" i="1"/>
  <c r="H1118" i="1"/>
  <c r="G1118" i="1"/>
  <c r="H1141" i="1"/>
  <c r="G1141" i="1"/>
  <c r="H1149" i="1"/>
  <c r="G1149" i="1"/>
  <c r="H1155" i="1"/>
  <c r="G1155" i="1"/>
  <c r="H1161" i="1"/>
  <c r="G1161" i="1"/>
  <c r="H1165" i="1"/>
  <c r="G1165" i="1"/>
  <c r="H1169" i="1"/>
  <c r="G1169" i="1"/>
  <c r="H1175" i="1"/>
  <c r="G1175" i="1"/>
  <c r="H1265" i="1"/>
  <c r="G1265" i="1"/>
  <c r="F10" i="6"/>
  <c r="C1406" i="1"/>
  <c r="F13" i="6"/>
  <c r="C1409" i="1"/>
  <c r="G298" i="1"/>
  <c r="G582" i="1"/>
  <c r="G58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88" i="1"/>
  <c r="G1088" i="1"/>
  <c r="H1090" i="1"/>
  <c r="G1090" i="1"/>
  <c r="H1092" i="1"/>
  <c r="G1092" i="1"/>
  <c r="H1125" i="1"/>
  <c r="G1125" i="1"/>
  <c r="H1127" i="1"/>
  <c r="G1127" i="1"/>
  <c r="H1129" i="1"/>
  <c r="G1129" i="1"/>
  <c r="H1131" i="1"/>
  <c r="G1131" i="1"/>
  <c r="H1133" i="1"/>
  <c r="G1133" i="1"/>
  <c r="H1135" i="1"/>
  <c r="G1135" i="1"/>
  <c r="H1137" i="1"/>
  <c r="G1137" i="1"/>
  <c r="H1139" i="1"/>
  <c r="G1139" i="1"/>
  <c r="G1250" i="1"/>
  <c r="H1250" i="1"/>
  <c r="H1302" i="1"/>
  <c r="G1302" i="1"/>
  <c r="H1310" i="1"/>
  <c r="G1310"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445" i="1"/>
  <c r="H1445" i="1"/>
  <c r="G1453" i="1"/>
  <c r="H1453" i="1"/>
  <c r="G1461" i="1"/>
  <c r="H1461" i="1"/>
  <c r="G1469" i="1"/>
  <c r="H1469" i="1"/>
  <c r="G1477" i="1"/>
  <c r="H1477" i="1"/>
  <c r="H1485" i="1"/>
  <c r="G1485" i="1"/>
  <c r="H1546" i="1"/>
  <c r="G1546" i="1"/>
  <c r="I1546" i="1" s="1"/>
  <c r="J1546" i="1"/>
  <c r="H897" i="1"/>
  <c r="G897" i="1"/>
  <c r="H903" i="1"/>
  <c r="G903" i="1"/>
  <c r="H911" i="1"/>
  <c r="G911" i="1"/>
  <c r="H919" i="1"/>
  <c r="G919" i="1"/>
  <c r="H923" i="1"/>
  <c r="G923" i="1"/>
  <c r="H931" i="1"/>
  <c r="G931" i="1"/>
  <c r="H939" i="1"/>
  <c r="G939" i="1"/>
  <c r="H945" i="1"/>
  <c r="G945" i="1"/>
  <c r="H953" i="1"/>
  <c r="G953" i="1"/>
  <c r="H963" i="1"/>
  <c r="G963" i="1"/>
  <c r="H969" i="1"/>
  <c r="G969" i="1"/>
  <c r="H977" i="1"/>
  <c r="G977" i="1"/>
  <c r="H985" i="1"/>
  <c r="G985" i="1"/>
  <c r="H991" i="1"/>
  <c r="G991" i="1"/>
  <c r="H997" i="1"/>
  <c r="G997" i="1"/>
  <c r="H1007" i="1"/>
  <c r="G1007" i="1"/>
  <c r="H1014" i="1"/>
  <c r="G1014" i="1"/>
  <c r="H1079" i="1"/>
  <c r="G1079" i="1"/>
  <c r="H1094" i="1"/>
  <c r="G1094" i="1"/>
  <c r="H1100" i="1"/>
  <c r="G1100" i="1"/>
  <c r="H1106" i="1"/>
  <c r="G1106" i="1"/>
  <c r="H1112" i="1"/>
  <c r="G1112" i="1"/>
  <c r="H1120" i="1"/>
  <c r="G1120" i="1"/>
  <c r="H1145" i="1"/>
  <c r="G1145" i="1"/>
  <c r="H1151" i="1"/>
  <c r="G1151" i="1"/>
  <c r="H1157" i="1"/>
  <c r="G1157" i="1"/>
  <c r="H1163" i="1"/>
  <c r="G1163" i="1"/>
  <c r="H1171" i="1"/>
  <c r="G1171" i="1"/>
  <c r="H1257" i="1"/>
  <c r="G1257" i="1"/>
  <c r="H1273" i="1"/>
  <c r="G1273" i="1"/>
  <c r="G1299" i="1"/>
  <c r="H1299" i="1"/>
  <c r="G1602" i="1"/>
  <c r="H1602" i="1"/>
  <c r="G300" i="1"/>
  <c r="G301" i="1"/>
  <c r="G579" i="1"/>
  <c r="G581" i="1"/>
  <c r="G584" i="1"/>
  <c r="G586" i="1"/>
  <c r="G588" i="1"/>
  <c r="H299" i="1"/>
  <c r="H302"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414" i="1"/>
  <c r="G415" i="1"/>
  <c r="G416" i="1"/>
  <c r="G423"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H580" i="1"/>
  <c r="H583" i="1"/>
  <c r="H585" i="1"/>
  <c r="H589" i="1"/>
  <c r="H590" i="1"/>
  <c r="G635" i="1"/>
  <c r="G636"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76" i="1"/>
  <c r="G1076" i="1"/>
  <c r="H1078" i="1"/>
  <c r="G1078" i="1"/>
  <c r="H1080" i="1"/>
  <c r="G1080" i="1"/>
  <c r="H1082" i="1"/>
  <c r="G1082" i="1"/>
  <c r="H1084" i="1"/>
  <c r="G1084" i="1"/>
  <c r="H1086" i="1"/>
  <c r="G1086"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261" i="1"/>
  <c r="G1261" i="1"/>
  <c r="H1269" i="1"/>
  <c r="G1269" i="1"/>
  <c r="H1277" i="1"/>
  <c r="G1277" i="1"/>
  <c r="G1553" i="1"/>
  <c r="H1553" i="1"/>
  <c r="J1553" i="1"/>
  <c r="H895" i="1"/>
  <c r="G895" i="1"/>
  <c r="H901" i="1"/>
  <c r="G901" i="1"/>
  <c r="H909" i="1"/>
  <c r="G909" i="1"/>
  <c r="H917" i="1"/>
  <c r="G917" i="1"/>
  <c r="H929" i="1"/>
  <c r="G929" i="1"/>
  <c r="H937" i="1"/>
  <c r="G937" i="1"/>
  <c r="H943" i="1"/>
  <c r="G943" i="1"/>
  <c r="H951" i="1"/>
  <c r="G951" i="1"/>
  <c r="H955" i="1"/>
  <c r="G955" i="1"/>
  <c r="H959" i="1"/>
  <c r="G959" i="1"/>
  <c r="H965" i="1"/>
  <c r="G965" i="1"/>
  <c r="H973" i="1"/>
  <c r="G973" i="1"/>
  <c r="H981" i="1"/>
  <c r="G981" i="1"/>
  <c r="H989" i="1"/>
  <c r="G989" i="1"/>
  <c r="H999" i="1"/>
  <c r="G999" i="1"/>
  <c r="H1005" i="1"/>
  <c r="G1005" i="1"/>
  <c r="H1075" i="1"/>
  <c r="G1075" i="1"/>
  <c r="H1085" i="1"/>
  <c r="G1085" i="1"/>
  <c r="H1098" i="1"/>
  <c r="G1098" i="1"/>
  <c r="H1108" i="1"/>
  <c r="G1108" i="1"/>
  <c r="H1114" i="1"/>
  <c r="G1114" i="1"/>
  <c r="H1122" i="1"/>
  <c r="G1122" i="1"/>
  <c r="H1143" i="1"/>
  <c r="G1143" i="1"/>
  <c r="H1153" i="1"/>
  <c r="G1153" i="1"/>
  <c r="H1167" i="1"/>
  <c r="G1167" i="1"/>
  <c r="F82" i="5"/>
  <c r="C1087" i="1"/>
  <c r="I36" i="3"/>
  <c r="D1577" i="1"/>
  <c r="D35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89" i="1"/>
  <c r="G1089" i="1"/>
  <c r="H1091" i="1"/>
  <c r="G1091" i="1"/>
  <c r="H1126" i="1"/>
  <c r="G1126" i="1"/>
  <c r="H1128" i="1"/>
  <c r="G1128" i="1"/>
  <c r="H1130" i="1"/>
  <c r="G1130" i="1"/>
  <c r="H1132" i="1"/>
  <c r="G1132" i="1"/>
  <c r="H1134" i="1"/>
  <c r="G1134" i="1"/>
  <c r="H1136" i="1"/>
  <c r="G1136" i="1"/>
  <c r="H1138" i="1"/>
  <c r="G1138" i="1"/>
  <c r="G1254" i="1"/>
  <c r="H1254" i="1"/>
  <c r="H1306" i="1"/>
  <c r="G1306" i="1"/>
  <c r="H1314" i="1"/>
  <c r="G1314" i="1"/>
  <c r="G1441" i="1"/>
  <c r="H1441" i="1"/>
  <c r="G1449" i="1"/>
  <c r="H1449" i="1"/>
  <c r="G1457" i="1"/>
  <c r="H1457" i="1"/>
  <c r="G1465" i="1"/>
  <c r="H1465" i="1"/>
  <c r="G1473" i="1"/>
  <c r="H1473" i="1"/>
  <c r="G1481" i="1"/>
  <c r="H1481" i="1"/>
  <c r="H1652" i="1"/>
  <c r="G1652" i="1"/>
  <c r="H1684" i="1"/>
  <c r="G16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40" i="1"/>
  <c r="G1540" i="1"/>
  <c r="J1545" i="1"/>
  <c r="H1545" i="1"/>
  <c r="G1545" i="1"/>
  <c r="J1548" i="1"/>
  <c r="H1548" i="1"/>
  <c r="G1557" i="1"/>
  <c r="I1557" i="1" s="1"/>
  <c r="H1557" i="1"/>
  <c r="J1560" i="1"/>
  <c r="H1560" i="1"/>
  <c r="G1560" i="1"/>
  <c r="I1560" i="1" s="1"/>
  <c r="H1595" i="1"/>
  <c r="G1595" i="1"/>
  <c r="H1619" i="1"/>
  <c r="G1619" i="1"/>
  <c r="H1639" i="1"/>
  <c r="G1639" i="1"/>
  <c r="H1671" i="1"/>
  <c r="G1671" i="1"/>
  <c r="F83" i="4"/>
  <c r="D82" i="4"/>
  <c r="F310" i="4"/>
  <c r="D309" i="4"/>
  <c r="H1295"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542" i="1"/>
  <c r="G1542" i="1"/>
  <c r="I1542" i="1" s="1"/>
  <c r="I1548" i="1"/>
  <c r="G1561" i="1"/>
  <c r="I1561" i="1" s="1"/>
  <c r="H1561" i="1"/>
  <c r="H1592" i="1"/>
  <c r="G1592" i="1"/>
  <c r="H1616" i="1"/>
  <c r="G1616" i="1"/>
  <c r="H1636" i="1"/>
  <c r="G1636" i="1"/>
  <c r="H1668" i="1"/>
  <c r="G1668" i="1"/>
  <c r="H1249" i="1"/>
  <c r="H1253" i="1"/>
  <c r="G1256" i="1"/>
  <c r="G1260" i="1"/>
  <c r="G1264" i="1"/>
  <c r="G1268" i="1"/>
  <c r="G1272" i="1"/>
  <c r="G1276" i="1"/>
  <c r="H1298" i="1"/>
  <c r="G1301" i="1"/>
  <c r="G1305" i="1"/>
  <c r="G1309" i="1"/>
  <c r="G1313" i="1"/>
  <c r="G1317" i="1"/>
  <c r="H1440" i="1"/>
  <c r="H1444" i="1"/>
  <c r="H1448" i="1"/>
  <c r="H1452" i="1"/>
  <c r="H1456" i="1"/>
  <c r="H1460" i="1"/>
  <c r="H1464" i="1"/>
  <c r="H1468" i="1"/>
  <c r="H1472" i="1"/>
  <c r="H1476" i="1"/>
  <c r="H1480" i="1"/>
  <c r="H1484"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39" i="1"/>
  <c r="G1539" i="1"/>
  <c r="J1541" i="1"/>
  <c r="H1541" i="1"/>
  <c r="G1541" i="1"/>
  <c r="G1549" i="1"/>
  <c r="H1549" i="1"/>
  <c r="J1552" i="1"/>
  <c r="H1552" i="1"/>
  <c r="G1552" i="1"/>
  <c r="J1557" i="1"/>
  <c r="H1603" i="1"/>
  <c r="G1603" i="1"/>
  <c r="H1623" i="1"/>
  <c r="G1623" i="1"/>
  <c r="H1655" i="1"/>
  <c r="G1655" i="1"/>
  <c r="F170" i="4"/>
  <c r="D164" i="4"/>
  <c r="J1564" i="1"/>
  <c r="J1568" i="1"/>
  <c r="J1574" i="1"/>
  <c r="J1579" i="1"/>
  <c r="H1599" i="1"/>
  <c r="G1599" i="1"/>
  <c r="H1607" i="1"/>
  <c r="G1607" i="1"/>
  <c r="H1627" i="1"/>
  <c r="G1627" i="1"/>
  <c r="H1643" i="1"/>
  <c r="G1643" i="1"/>
  <c r="H1659" i="1"/>
  <c r="G1659" i="1"/>
  <c r="H1675" i="1"/>
  <c r="G1675" i="1"/>
  <c r="F7" i="4"/>
  <c r="E49" i="4"/>
  <c r="D45" i="1" s="1"/>
  <c r="E535" i="4"/>
  <c r="F8" i="5"/>
  <c r="F204" i="5"/>
  <c r="D203" i="5"/>
  <c r="I27" i="3"/>
  <c r="D1401" i="1"/>
  <c r="E114" i="6"/>
  <c r="D1514" i="1"/>
  <c r="G1551" i="1"/>
  <c r="I1551" i="1" s="1"/>
  <c r="J1551" i="1"/>
  <c r="G1555" i="1"/>
  <c r="G1559" i="1"/>
  <c r="I1559" i="1" s="1"/>
  <c r="J1559" i="1"/>
  <c r="G1563" i="1"/>
  <c r="G1567" i="1"/>
  <c r="I1567" i="1" s="1"/>
  <c r="G1572" i="1"/>
  <c r="G1573" i="1"/>
  <c r="I1573" i="1" s="1"/>
  <c r="G1578" i="1"/>
  <c r="I1578" i="1" s="1"/>
  <c r="G1584" i="1"/>
  <c r="H1587" i="1"/>
  <c r="G1589" i="1"/>
  <c r="G1596" i="1"/>
  <c r="G1604" i="1"/>
  <c r="H1611" i="1"/>
  <c r="G1611" i="1"/>
  <c r="G1620" i="1"/>
  <c r="G1624" i="1"/>
  <c r="H1631" i="1"/>
  <c r="G1631" i="1"/>
  <c r="G1640" i="1"/>
  <c r="H1647" i="1"/>
  <c r="G1647" i="1"/>
  <c r="G1656" i="1"/>
  <c r="H1663" i="1"/>
  <c r="G1663" i="1"/>
  <c r="G1672" i="1"/>
  <c r="H1679" i="1"/>
  <c r="G1679" i="1"/>
  <c r="F341" i="4"/>
  <c r="D321" i="4"/>
  <c r="E430" i="4"/>
  <c r="F70" i="5"/>
  <c r="H316" i="9"/>
  <c r="H315" i="9"/>
  <c r="E147" i="5"/>
  <c r="F150" i="5"/>
  <c r="F186" i="5"/>
  <c r="D178" i="5"/>
  <c r="G337" i="9"/>
  <c r="E337" i="9" s="1"/>
  <c r="B337" i="9" s="1"/>
  <c r="F197" i="5"/>
  <c r="E274" i="5"/>
  <c r="D1278" i="1" s="1"/>
  <c r="D1281" i="1"/>
  <c r="H1544" i="1"/>
  <c r="I1544" i="1" s="1"/>
  <c r="J1544" i="1"/>
  <c r="I1550" i="1"/>
  <c r="I1554" i="1"/>
  <c r="H1556" i="1"/>
  <c r="I1558" i="1"/>
  <c r="I1562" i="1"/>
  <c r="H1564" i="1"/>
  <c r="I1564" i="1" s="1"/>
  <c r="G1566" i="1"/>
  <c r="I1566" i="1" s="1"/>
  <c r="J1566" i="1"/>
  <c r="H1568" i="1"/>
  <c r="I1568" i="1" s="1"/>
  <c r="G1570" i="1"/>
  <c r="I1570" i="1" s="1"/>
  <c r="J1570" i="1"/>
  <c r="H1574" i="1"/>
  <c r="I1574" i="1" s="1"/>
  <c r="G1576" i="1"/>
  <c r="I1576" i="1" s="1"/>
  <c r="J1576" i="1"/>
  <c r="H1579" i="1"/>
  <c r="I1579" i="1" s="1"/>
  <c r="G1581" i="1"/>
  <c r="I1581" i="1" s="1"/>
  <c r="J1581" i="1"/>
  <c r="H1591" i="1"/>
  <c r="G1591" i="1"/>
  <c r="H1615" i="1"/>
  <c r="G1615" i="1"/>
  <c r="H1635" i="1"/>
  <c r="G1635" i="1"/>
  <c r="H1651" i="1"/>
  <c r="G1651" i="1"/>
  <c r="H1667" i="1"/>
  <c r="G1667" i="1"/>
  <c r="H1683" i="1"/>
  <c r="G1683" i="1"/>
  <c r="E7" i="4"/>
  <c r="F126" i="4"/>
  <c r="D202" i="4"/>
  <c r="D152" i="4" s="1"/>
  <c r="F536" i="4"/>
  <c r="G314" i="9"/>
  <c r="F89" i="5"/>
  <c r="D88" i="5"/>
  <c r="H336" i="9"/>
  <c r="E177" i="5"/>
  <c r="D1182" i="1"/>
  <c r="D49" i="4"/>
  <c r="E82" i="4"/>
  <c r="D78" i="1" s="1"/>
  <c r="D125" i="4"/>
  <c r="F231" i="4"/>
  <c r="D230" i="4"/>
  <c r="F274" i="4"/>
  <c r="E309" i="4"/>
  <c r="E648" i="4"/>
  <c r="D642" i="1" s="1"/>
  <c r="D431" i="4"/>
  <c r="F523" i="4"/>
  <c r="D522" i="4"/>
  <c r="D597" i="4"/>
  <c r="E7" i="5"/>
  <c r="H314" i="9"/>
  <c r="E88" i="5"/>
  <c r="D1093" i="1" s="1"/>
  <c r="F120" i="5"/>
  <c r="D119" i="5"/>
  <c r="D35" i="6"/>
  <c r="F130" i="6"/>
  <c r="D129" i="6"/>
  <c r="D44" i="8"/>
  <c r="E230" i="4"/>
  <c r="D226" i="1" s="1"/>
  <c r="E522" i="4"/>
  <c r="D516" i="1" s="1"/>
  <c r="D5" i="6"/>
  <c r="E134" i="4"/>
  <c r="E164" i="4"/>
  <c r="D160" i="1" s="1"/>
  <c r="F362" i="4"/>
  <c r="D361" i="4"/>
  <c r="F393" i="4"/>
  <c r="F426" i="4"/>
  <c r="G180" i="9"/>
  <c r="F473" i="4"/>
  <c r="D584" i="4"/>
  <c r="D535" i="4" s="1"/>
  <c r="E597" i="4"/>
  <c r="D591" i="1" s="1"/>
  <c r="D12" i="5"/>
  <c r="D135" i="5"/>
  <c r="F171" i="5"/>
  <c r="D219" i="5"/>
  <c r="F297" i="5"/>
  <c r="D296" i="5"/>
  <c r="E35" i="6"/>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B117" i="9"/>
  <c r="B120" i="9"/>
  <c r="B121" i="9"/>
  <c r="E5" i="7"/>
  <c r="G346" i="9" s="1"/>
  <c r="E346" i="9" s="1"/>
  <c r="E156" i="9"/>
  <c r="B156" i="9" s="1"/>
  <c r="G315" i="9"/>
  <c r="G316" i="9"/>
  <c r="D114" i="6"/>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19" i="9"/>
  <c r="B119" i="9" s="1"/>
  <c r="B124" i="9"/>
  <c r="B132" i="9"/>
  <c r="B140" i="9"/>
  <c r="B148" i="9"/>
  <c r="B160" i="9"/>
  <c r="B168" i="9"/>
  <c r="H179" i="9"/>
  <c r="E123" i="9"/>
  <c r="B123" i="9" s="1"/>
  <c r="F234" i="9"/>
  <c r="B234" i="9" s="1"/>
  <c r="B235" i="9"/>
  <c r="B255" i="9"/>
  <c r="B261" i="9"/>
  <c r="B271" i="9"/>
  <c r="B277" i="9"/>
  <c r="B287" i="9"/>
  <c r="F233" i="9"/>
  <c r="B233" i="9" s="1"/>
  <c r="F241" i="9"/>
  <c r="B241" i="9" s="1"/>
  <c r="F242" i="9"/>
  <c r="B242" i="9" s="1"/>
  <c r="B247" i="9"/>
  <c r="F250" i="9"/>
  <c r="B250" i="9" s="1"/>
  <c r="B231" i="9"/>
  <c r="B239" i="9"/>
  <c r="B244" i="9"/>
  <c r="B245" i="9"/>
  <c r="B252" i="9"/>
  <c r="B253" i="9"/>
  <c r="B263" i="9"/>
  <c r="B269" i="9"/>
  <c r="B279" i="9"/>
  <c r="B285" i="9"/>
  <c r="E141" i="6" l="1"/>
  <c r="D1537" i="1" s="1"/>
  <c r="G265" i="1"/>
  <c r="H421" i="1"/>
  <c r="F648" i="4"/>
  <c r="C642" i="1"/>
  <c r="G642" i="1" s="1"/>
  <c r="G24" i="9"/>
  <c r="H24" i="9"/>
  <c r="F153" i="4"/>
  <c r="D251" i="5"/>
  <c r="H25" i="3" s="1"/>
  <c r="G1585" i="1"/>
  <c r="H1259" i="1"/>
  <c r="E315" i="9"/>
  <c r="B315" i="9" s="1"/>
  <c r="F274" i="5"/>
  <c r="G1259" i="1"/>
  <c r="F255" i="5"/>
  <c r="E316" i="9"/>
  <c r="B316" i="9" s="1"/>
  <c r="G190" i="1"/>
  <c r="H190" i="1"/>
  <c r="G149" i="1"/>
  <c r="H1628" i="1"/>
  <c r="G1628" i="1"/>
  <c r="D45" i="8"/>
  <c r="G344" i="9" s="1"/>
  <c r="E344" i="9" s="1"/>
  <c r="B344" i="9" s="1"/>
  <c r="D641" i="1"/>
  <c r="F647" i="4"/>
  <c r="H102" i="1"/>
  <c r="G102" i="1"/>
  <c r="F106" i="4"/>
  <c r="D299" i="4"/>
  <c r="H18" i="3"/>
  <c r="C148" i="1"/>
  <c r="I31" i="3"/>
  <c r="F535" i="4"/>
  <c r="C529" i="1"/>
  <c r="F135" i="5"/>
  <c r="C1140" i="1"/>
  <c r="D360" i="4"/>
  <c r="F361" i="4"/>
  <c r="C356" i="1"/>
  <c r="I39" i="3"/>
  <c r="C1621" i="1"/>
  <c r="C516" i="1"/>
  <c r="F522" i="4"/>
  <c r="D69" i="5"/>
  <c r="E179" i="9"/>
  <c r="B179" i="9" s="1"/>
  <c r="I33" i="3"/>
  <c r="D1538" i="1"/>
  <c r="H19" i="9"/>
  <c r="E19" i="9" s="1"/>
  <c r="B19" i="9" s="1"/>
  <c r="F12" i="5"/>
  <c r="C1017" i="1"/>
  <c r="E180" i="9"/>
  <c r="B180" i="9" s="1"/>
  <c r="D141" i="6"/>
  <c r="G348" i="9" s="1"/>
  <c r="E348" i="9" s="1"/>
  <c r="F5" i="6"/>
  <c r="H27" i="3"/>
  <c r="C1401" i="1"/>
  <c r="I24" i="3"/>
  <c r="D1181" i="1"/>
  <c r="E314" i="9"/>
  <c r="B314" i="9" s="1"/>
  <c r="F147" i="5"/>
  <c r="D1152" i="1"/>
  <c r="E639" i="4"/>
  <c r="D633" i="1" s="1"/>
  <c r="D424" i="1"/>
  <c r="E640" i="4"/>
  <c r="D634" i="1" s="1"/>
  <c r="D529" i="1"/>
  <c r="F164" i="4"/>
  <c r="C160" i="1"/>
  <c r="H1577" i="1"/>
  <c r="G1577" i="1"/>
  <c r="H1409" i="1"/>
  <c r="G1409" i="1"/>
  <c r="F296" i="5"/>
  <c r="C1300" i="1"/>
  <c r="F35" i="6"/>
  <c r="H28" i="3"/>
  <c r="C1431" i="1"/>
  <c r="E308" i="4"/>
  <c r="D304" i="1"/>
  <c r="D308" i="4"/>
  <c r="F309" i="4"/>
  <c r="C304" i="1"/>
  <c r="B207" i="9"/>
  <c r="E310" i="9"/>
  <c r="B310" i="9" s="1"/>
  <c r="G339" i="9"/>
  <c r="E339" i="9" s="1"/>
  <c r="B339" i="9" s="1"/>
  <c r="F219" i="5"/>
  <c r="C1223" i="1"/>
  <c r="F129" i="6"/>
  <c r="C1525" i="1"/>
  <c r="F119" i="5"/>
  <c r="C1124" i="1"/>
  <c r="I22" i="3"/>
  <c r="D1012" i="1"/>
  <c r="D430" i="4"/>
  <c r="C425" i="1"/>
  <c r="F431" i="4"/>
  <c r="F230" i="4"/>
  <c r="C226" i="1"/>
  <c r="F49" i="4"/>
  <c r="C45" i="1"/>
  <c r="E6" i="4"/>
  <c r="D3" i="1"/>
  <c r="G1281" i="1"/>
  <c r="H1281" i="1"/>
  <c r="G336" i="9"/>
  <c r="E336" i="9" s="1"/>
  <c r="B336" i="9" s="1"/>
  <c r="F178" i="5"/>
  <c r="D177" i="5"/>
  <c r="C1182" i="1"/>
  <c r="F321" i="4"/>
  <c r="C316" i="1"/>
  <c r="H1514" i="1"/>
  <c r="G1514" i="1"/>
  <c r="E69" i="5"/>
  <c r="E6" i="5" s="1"/>
  <c r="I1552" i="1"/>
  <c r="I1549" i="1"/>
  <c r="F82" i="4"/>
  <c r="C78" i="1"/>
  <c r="I1553" i="1"/>
  <c r="E152" i="4"/>
  <c r="H1571" i="1"/>
  <c r="G1571" i="1"/>
  <c r="B346" i="9"/>
  <c r="E345" i="9"/>
  <c r="I10" i="3" s="1"/>
  <c r="F125" i="4"/>
  <c r="C121" i="1"/>
  <c r="F202" i="4"/>
  <c r="C198" i="1"/>
  <c r="G338" i="9"/>
  <c r="E338" i="9" s="1"/>
  <c r="B338" i="9" s="1"/>
  <c r="F203" i="5"/>
  <c r="C1207" i="1"/>
  <c r="F228" i="9"/>
  <c r="B228" i="9" s="1"/>
  <c r="F114" i="6"/>
  <c r="H30" i="3"/>
  <c r="C1510" i="1"/>
  <c r="I28" i="3"/>
  <c r="D1431" i="1"/>
  <c r="F584" i="4"/>
  <c r="C578" i="1"/>
  <c r="F134" i="4"/>
  <c r="D130" i="1"/>
  <c r="C591" i="1"/>
  <c r="F597" i="4"/>
  <c r="H642" i="1"/>
  <c r="F88" i="5"/>
  <c r="C1093" i="1"/>
  <c r="H1278" i="1"/>
  <c r="G1278" i="1"/>
  <c r="I30" i="3"/>
  <c r="D1510" i="1"/>
  <c r="E251" i="5"/>
  <c r="D7" i="5"/>
  <c r="D6" i="4"/>
  <c r="I1541" i="1"/>
  <c r="I1545" i="1"/>
  <c r="H1087" i="1"/>
  <c r="G1087" i="1"/>
  <c r="H1406" i="1"/>
  <c r="G1406" i="1"/>
  <c r="E24" i="9" l="1"/>
  <c r="C1255" i="1"/>
  <c r="G343" i="9"/>
  <c r="E343" i="9" s="1"/>
  <c r="E342" i="9" s="1"/>
  <c r="I40" i="3"/>
  <c r="C1622" i="1"/>
  <c r="K1481" i="9"/>
  <c r="H641" i="1"/>
  <c r="G641" i="1"/>
  <c r="D1011" i="1"/>
  <c r="I25" i="3"/>
  <c r="D1255" i="1"/>
  <c r="G1255" i="1" s="1"/>
  <c r="H198" i="1"/>
  <c r="G198" i="1"/>
  <c r="E299" i="4"/>
  <c r="E300" i="4" s="1"/>
  <c r="D296" i="1" s="1"/>
  <c r="I18" i="3"/>
  <c r="D148" i="1"/>
  <c r="H148" i="1" s="1"/>
  <c r="H1182" i="1"/>
  <c r="G1182" i="1"/>
  <c r="G45" i="1"/>
  <c r="H45" i="1"/>
  <c r="G1525" i="1"/>
  <c r="H1525" i="1"/>
  <c r="G304" i="1"/>
  <c r="H304" i="1"/>
  <c r="E417" i="4"/>
  <c r="D412" i="1" s="1"/>
  <c r="D303" i="1"/>
  <c r="E418" i="4"/>
  <c r="D413" i="1" s="1"/>
  <c r="H1300" i="1"/>
  <c r="G1300" i="1"/>
  <c r="H1152" i="1"/>
  <c r="G1152" i="1"/>
  <c r="H1017" i="1"/>
  <c r="G1017" i="1"/>
  <c r="G516" i="1"/>
  <c r="H516" i="1"/>
  <c r="H1140" i="1"/>
  <c r="G1140" i="1"/>
  <c r="H1093" i="1"/>
  <c r="G1093" i="1"/>
  <c r="H578" i="1"/>
  <c r="G578" i="1"/>
  <c r="H1510" i="1"/>
  <c r="G1510" i="1"/>
  <c r="H1207" i="1"/>
  <c r="G1207" i="1"/>
  <c r="B24" i="9"/>
  <c r="F177" i="5"/>
  <c r="D176" i="5"/>
  <c r="H24" i="3"/>
  <c r="C1181" i="1"/>
  <c r="H425" i="1"/>
  <c r="G425" i="1"/>
  <c r="H1431" i="1"/>
  <c r="G1431" i="1"/>
  <c r="E176" i="5"/>
  <c r="D1180" i="1" s="1"/>
  <c r="F141" i="6"/>
  <c r="H31" i="3"/>
  <c r="C1537" i="1"/>
  <c r="H9" i="3" s="1"/>
  <c r="G1621" i="1"/>
  <c r="H1621" i="1"/>
  <c r="H11" i="3"/>
  <c r="H356" i="1"/>
  <c r="G356" i="1"/>
  <c r="H78" i="1"/>
  <c r="G78" i="1"/>
  <c r="I23" i="3"/>
  <c r="D1074" i="1"/>
  <c r="H316" i="1"/>
  <c r="G316" i="1"/>
  <c r="H3" i="1"/>
  <c r="G3" i="1"/>
  <c r="G226" i="1"/>
  <c r="H226" i="1"/>
  <c r="D639" i="4"/>
  <c r="F430" i="4"/>
  <c r="C424" i="1"/>
  <c r="H1124" i="1"/>
  <c r="G1124" i="1"/>
  <c r="H1223" i="1"/>
  <c r="G1223" i="1"/>
  <c r="D417" i="4"/>
  <c r="F308" i="4"/>
  <c r="C303" i="1"/>
  <c r="H160" i="1"/>
  <c r="G160" i="1"/>
  <c r="H1401" i="1"/>
  <c r="G1401" i="1"/>
  <c r="E347" i="9"/>
  <c r="B348" i="9"/>
  <c r="F69" i="5"/>
  <c r="H23" i="3"/>
  <c r="C1074" i="1"/>
  <c r="H529" i="1"/>
  <c r="G529" i="1"/>
  <c r="F152" i="4"/>
  <c r="D422" i="4"/>
  <c r="F6" i="4"/>
  <c r="H17" i="3"/>
  <c r="D300" i="4"/>
  <c r="C2" i="1"/>
  <c r="H591" i="1"/>
  <c r="G591" i="1"/>
  <c r="G121" i="1"/>
  <c r="H121" i="1"/>
  <c r="D6" i="5"/>
  <c r="F7" i="5"/>
  <c r="H22" i="3"/>
  <c r="C1012" i="1"/>
  <c r="H130" i="1"/>
  <c r="G130" i="1"/>
  <c r="E422" i="4"/>
  <c r="I17" i="3"/>
  <c r="D2" i="1"/>
  <c r="F251" i="5"/>
  <c r="G1538" i="1"/>
  <c r="H1538" i="1"/>
  <c r="D418" i="4"/>
  <c r="F360" i="4"/>
  <c r="C355" i="1"/>
  <c r="D640" i="4"/>
  <c r="D301" i="4"/>
  <c r="D423" i="4"/>
  <c r="C295" i="1"/>
  <c r="H1255" i="1" l="1"/>
  <c r="F299" i="4"/>
  <c r="B343" i="9"/>
  <c r="G1622" i="1"/>
  <c r="H1622" i="1"/>
  <c r="G148" i="1"/>
  <c r="F418" i="4"/>
  <c r="C413" i="1"/>
  <c r="F639" i="4"/>
  <c r="C633" i="1"/>
  <c r="G1537" i="1"/>
  <c r="H1537" i="1"/>
  <c r="F176" i="5"/>
  <c r="C1180" i="1"/>
  <c r="D644" i="4"/>
  <c r="D425" i="4"/>
  <c r="C418" i="1"/>
  <c r="G20" i="9"/>
  <c r="F640" i="4"/>
  <c r="C634" i="1"/>
  <c r="G306" i="9"/>
  <c r="E306" i="9" s="1"/>
  <c r="B306" i="9" s="1"/>
  <c r="G299" i="9"/>
  <c r="F6" i="5"/>
  <c r="C1011" i="1"/>
  <c r="F417" i="4"/>
  <c r="C412" i="1"/>
  <c r="N3" i="9"/>
  <c r="I11" i="3"/>
  <c r="E423" i="4"/>
  <c r="F423" i="4" s="1"/>
  <c r="E301" i="4"/>
  <c r="D297" i="1" s="1"/>
  <c r="D295" i="1"/>
  <c r="G295" i="1" s="1"/>
  <c r="K3" i="9"/>
  <c r="I9" i="3"/>
  <c r="H424" i="1"/>
  <c r="G424" i="1"/>
  <c r="H1181" i="1"/>
  <c r="G1181" i="1"/>
  <c r="H355" i="1"/>
  <c r="G355" i="1"/>
  <c r="H1012" i="1"/>
  <c r="G1012" i="1"/>
  <c r="H2" i="1"/>
  <c r="G2" i="1"/>
  <c r="D643" i="4"/>
  <c r="D424" i="4"/>
  <c r="F422" i="4"/>
  <c r="C417" i="1"/>
  <c r="C297" i="1"/>
  <c r="E643" i="4"/>
  <c r="D417" i="1"/>
  <c r="F300" i="4"/>
  <c r="C296" i="1"/>
  <c r="H1074" i="1"/>
  <c r="G1074" i="1"/>
  <c r="H303" i="1"/>
  <c r="G303" i="1"/>
  <c r="H299" i="9"/>
  <c r="H295" i="1" l="1"/>
  <c r="E424" i="4"/>
  <c r="D419" i="1" s="1"/>
  <c r="F301" i="4"/>
  <c r="H8" i="3"/>
  <c r="H1011" i="1"/>
  <c r="G1011" i="1"/>
  <c r="H634" i="1"/>
  <c r="G634" i="1"/>
  <c r="E644" i="4"/>
  <c r="E645" i="4" s="1"/>
  <c r="E425" i="4"/>
  <c r="D420" i="1" s="1"/>
  <c r="D418" i="1"/>
  <c r="H418" i="1" s="1"/>
  <c r="H20" i="9"/>
  <c r="E20" i="9" s="1"/>
  <c r="B20" i="9" s="1"/>
  <c r="F643" i="4"/>
  <c r="D645" i="4"/>
  <c r="C637" i="1"/>
  <c r="C420" i="1"/>
  <c r="H413" i="1"/>
  <c r="G413" i="1"/>
  <c r="H296" i="1"/>
  <c r="G296" i="1"/>
  <c r="G1180" i="1"/>
  <c r="H1180" i="1"/>
  <c r="G633" i="1"/>
  <c r="H633" i="1"/>
  <c r="H297" i="1"/>
  <c r="G297" i="1"/>
  <c r="F424" i="4"/>
  <c r="C419" i="1"/>
  <c r="D637" i="1"/>
  <c r="G417" i="1"/>
  <c r="H417" i="1"/>
  <c r="G412" i="1"/>
  <c r="H412" i="1"/>
  <c r="E299" i="9"/>
  <c r="F644" i="4"/>
  <c r="D646" i="4"/>
  <c r="C638" i="1"/>
  <c r="G418" i="1" l="1"/>
  <c r="F425" i="4"/>
  <c r="B299" i="9"/>
  <c r="G419" i="1"/>
  <c r="H419" i="1"/>
  <c r="G637" i="1"/>
  <c r="H637" i="1"/>
  <c r="D650" i="4"/>
  <c r="C640" i="1"/>
  <c r="F645" i="4"/>
  <c r="D649" i="4"/>
  <c r="C639" i="1"/>
  <c r="D639" i="1"/>
  <c r="H420" i="1"/>
  <c r="G420" i="1"/>
  <c r="E646" i="4"/>
  <c r="F646" i="4" s="1"/>
  <c r="D638" i="1"/>
  <c r="H638" i="1" s="1"/>
  <c r="M3" i="9"/>
  <c r="E650" i="4" l="1"/>
  <c r="D640" i="1"/>
  <c r="G640" i="1" s="1"/>
  <c r="E649" i="4"/>
  <c r="G639" i="1"/>
  <c r="H639" i="1"/>
  <c r="F650" i="4"/>
  <c r="H20" i="3"/>
  <c r="C644" i="1"/>
  <c r="H334" i="9"/>
  <c r="G334" i="9"/>
  <c r="H19" i="3"/>
  <c r="C643" i="1"/>
  <c r="G638" i="1"/>
  <c r="H640" i="1" l="1"/>
  <c r="I19" i="3"/>
  <c r="D643" i="1"/>
  <c r="H643" i="1" s="1"/>
  <c r="G297" i="9"/>
  <c r="E297" i="9" s="1"/>
  <c r="B297" i="9" s="1"/>
  <c r="F649" i="4"/>
  <c r="E334" i="9"/>
  <c r="I20" i="3"/>
  <c r="D644" i="1"/>
  <c r="H7" i="3" s="1"/>
  <c r="G643" i="1" l="1"/>
  <c r="G644" i="1"/>
  <c r="J3" i="9"/>
  <c r="H644" i="1"/>
  <c r="B334" i="9"/>
  <c r="E298" i="9"/>
  <c r="I8" i="3" s="1"/>
  <c r="G295" i="9" l="1"/>
  <c r="L293" i="9"/>
  <c r="F293" i="9" s="1"/>
  <c r="H295" i="9"/>
  <c r="H18" i="9"/>
  <c r="G18" i="9"/>
  <c r="G16" i="9"/>
  <c r="G21" i="9"/>
  <c r="L15" i="9"/>
  <c r="I5" i="9"/>
  <c r="G15" i="9"/>
  <c r="K10" i="9"/>
  <c r="H22" i="9"/>
  <c r="J9" i="9"/>
  <c r="K5" i="9"/>
  <c r="J10" i="9"/>
  <c r="I13" i="9"/>
  <c r="K8" i="9"/>
  <c r="J13" i="9"/>
  <c r="K6" i="9"/>
  <c r="I17" i="9"/>
  <c r="G17" i="9"/>
  <c r="J8" i="9"/>
  <c r="H16" i="9"/>
  <c r="I12" i="9"/>
  <c r="K7" i="9"/>
  <c r="J5" i="9"/>
  <c r="J6" i="9"/>
  <c r="I11" i="9"/>
  <c r="I6" i="9"/>
  <c r="K12" i="9"/>
  <c r="K13" i="9"/>
  <c r="G22" i="9"/>
  <c r="H15" i="9"/>
  <c r="J7" i="9"/>
  <c r="J12" i="9"/>
  <c r="H21" i="9"/>
  <c r="I8" i="9"/>
  <c r="H17" i="9"/>
  <c r="L16" i="9"/>
  <c r="K11" i="9"/>
  <c r="J17" i="9"/>
  <c r="M15" i="9"/>
  <c r="I9" i="9"/>
  <c r="I7" i="9"/>
  <c r="J11" i="9"/>
  <c r="M16" i="9"/>
  <c r="K9" i="9"/>
  <c r="E22" i="9" l="1"/>
  <c r="B22" i="9" s="1"/>
  <c r="E10" i="9"/>
  <c r="B10" i="9" s="1"/>
  <c r="E295" i="9"/>
  <c r="B295" i="9" s="1"/>
  <c r="E6" i="9"/>
  <c r="B6" i="9" s="1"/>
  <c r="E7" i="9"/>
  <c r="B7" i="9" s="1"/>
  <c r="E12" i="9"/>
  <c r="B12" i="9" s="1"/>
  <c r="E13" i="9"/>
  <c r="B13" i="9" s="1"/>
  <c r="F15" i="9"/>
  <c r="E8" i="9"/>
  <c r="B8" i="9" s="1"/>
  <c r="F16" i="9"/>
  <c r="E5" i="9"/>
  <c r="B5" i="9" s="1"/>
  <c r="E21" i="9"/>
  <c r="B21" i="9" s="1"/>
  <c r="E11" i="9"/>
  <c r="B11" i="9" s="1"/>
  <c r="E9" i="9"/>
  <c r="B9" i="9" s="1"/>
  <c r="E15" i="9"/>
  <c r="E16" i="9"/>
  <c r="B293" i="9"/>
  <c r="F23" i="9"/>
  <c r="E17" i="9"/>
  <c r="B17" i="9" s="1"/>
  <c r="E18" i="9"/>
  <c r="B18" i="9" s="1"/>
  <c r="E23" i="9" l="1"/>
  <c r="I7" i="3" s="1"/>
  <c r="F14" i="9"/>
  <c r="F3" i="9" s="1"/>
  <c r="B16" i="9"/>
  <c r="E4" i="9"/>
  <c r="B15" i="9"/>
  <c r="E14" i="9"/>
  <c r="I13" i="3" s="1"/>
  <c r="E3" i="9" l="1"/>
</calcChain>
</file>

<file path=xl/sharedStrings.xml><?xml version="1.0" encoding="utf-8"?>
<sst xmlns="http://schemas.openxmlformats.org/spreadsheetml/2006/main" count="4733" uniqueCount="3656">
  <si>
    <t>Obveznik:</t>
  </si>
  <si>
    <t>11189 - Osnovna škola - Scuola elementare Gelsi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</si>
  <si>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</si>
  <si>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</si>
  <si>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</si>
  <si>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</si>
  <si>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</si>
  <si>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</si>
  <si>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</si>
  <si>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</si>
  <si>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</si>
  <si>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</si>
  <si>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</si>
  <si>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</si>
  <si>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</si>
  <si>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</si>
  <si>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</si>
  <si>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</si>
  <si>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</si>
  <si>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</si>
  <si>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</si>
  <si>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</si>
  <si>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</si>
  <si>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</si>
  <si>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</si>
  <si>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</si>
  <si>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</si>
  <si>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</si>
  <si>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</si>
  <si>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</si>
  <si>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</si>
  <si>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</si>
  <si>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</si>
  <si>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</si>
  <si>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</si>
  <si>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</si>
  <si>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</si>
  <si>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</si>
  <si>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</si>
  <si>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</si>
  <si>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</si>
  <si>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</si>
  <si>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</si>
  <si>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</si>
  <si>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</si>
  <si>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</si>
  <si>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</si>
  <si>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</si>
  <si>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</si>
  <si>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</si>
  <si>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</si>
  <si>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</si>
  <si>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</si>
  <si>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</si>
  <si>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</si>
  <si>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</si>
  <si>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</si>
  <si>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</si>
  <si>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</si>
  <si>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</si>
  <si>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</si>
  <si>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</si>
  <si>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</si>
  <si>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</si>
  <si>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</si>
  <si>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</si>
  <si>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</si>
  <si>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</si>
  <si>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</si>
  <si>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</si>
  <si>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</si>
  <si>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</si>
  <si>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</si>
  <si>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</si>
  <si>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</si>
  <si>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</si>
  <si>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</si>
  <si>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</si>
  <si>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</si>
  <si>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</si>
  <si>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</si>
  <si>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</si>
  <si>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</si>
  <si>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</si>
  <si>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</si>
  <si>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</si>
  <si>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</si>
  <si>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</si>
  <si>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</si>
  <si>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</si>
  <si>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</si>
  <si>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</si>
  <si>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</si>
  <si>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</si>
  <si>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</si>
  <si>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</si>
  <si>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</si>
  <si>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</si>
  <si>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</si>
  <si>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</si>
  <si>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</si>
  <si>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</si>
  <si>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</si>
  <si>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</si>
  <si>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</si>
  <si>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</si>
  <si>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</si>
  <si>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</si>
  <si>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</si>
  <si>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</si>
  <si>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</si>
  <si>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</si>
  <si>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</si>
  <si>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</si>
  <si>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</si>
  <si>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</si>
  <si>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</si>
  <si>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</si>
  <si>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</si>
  <si>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</si>
  <si>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</si>
  <si>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</si>
  <si>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</si>
  <si>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</si>
  <si>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</si>
  <si>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</si>
  <si>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</si>
  <si>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</si>
  <si>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</si>
  <si>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</si>
  <si>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</si>
  <si>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</si>
  <si>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</si>
  <si>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</si>
  <si>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</si>
  <si>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</si>
  <si>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</si>
  <si>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</si>
  <si>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</si>
  <si>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</si>
  <si>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</si>
  <si>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</si>
  <si>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</si>
  <si>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</si>
  <si>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</si>
  <si>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</si>
  <si>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</si>
  <si>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</si>
  <si>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</si>
  <si>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</si>
  <si>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</si>
  <si>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</si>
  <si>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</si>
  <si>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</si>
  <si>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</si>
  <si>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</si>
  <si>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</si>
  <si>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</si>
  <si>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</si>
  <si>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</si>
  <si>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</si>
  <si>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</si>
  <si>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</si>
  <si>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</si>
  <si>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</si>
  <si>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</si>
  <si>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</si>
  <si>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</si>
  <si>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</si>
  <si>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</si>
  <si>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</si>
  <si>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</si>
  <si>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</si>
  <si>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</si>
  <si>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</si>
  <si>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</si>
  <si>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</si>
  <si>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</si>
  <si>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</si>
  <si>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</si>
  <si>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</si>
  <si>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</si>
  <si>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</si>
  <si>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</si>
  <si>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</si>
  <si>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</si>
  <si>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</si>
  <si>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</si>
  <si>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</si>
  <si>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</si>
  <si>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</si>
  <si>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</si>
  <si>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</si>
  <si>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</si>
  <si>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</si>
  <si>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</si>
  <si>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</si>
  <si>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</si>
  <si>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</si>
  <si>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</si>
  <si>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</si>
  <si>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</si>
  <si>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</si>
  <si>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</si>
  <si>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</si>
  <si>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</si>
  <si>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</si>
  <si>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</si>
  <si>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</si>
  <si>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</si>
  <si>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</si>
  <si>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</si>
  <si>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</si>
  <si>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</si>
  <si>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</si>
  <si>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</si>
  <si>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</si>
  <si>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</si>
  <si>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</si>
  <si>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</si>
  <si>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</si>
  <si>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</si>
  <si>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</si>
  <si>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</si>
  <si>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</si>
  <si>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</si>
  <si>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</si>
  <si>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</si>
  <si>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</si>
  <si>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</si>
  <si>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</si>
  <si>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</si>
  <si>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</si>
  <si>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</si>
  <si>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</si>
  <si>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</si>
  <si>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</si>
  <si>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</si>
  <si>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</si>
  <si>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</si>
  <si>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</si>
  <si>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</si>
  <si>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</si>
  <si>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</si>
  <si>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</si>
  <si>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</si>
  <si>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</si>
  <si>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</si>
  <si>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</si>
  <si>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</si>
  <si>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</si>
  <si>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</si>
  <si>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</si>
  <si>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</si>
  <si>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</si>
  <si>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</si>
  <si>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</si>
  <si>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</si>
  <si>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</si>
  <si>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</si>
  <si>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</si>
  <si>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</si>
  <si>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</si>
  <si>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</si>
  <si>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</si>
  <si>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</si>
  <si>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</si>
  <si>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</si>
  <si>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</si>
  <si>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</si>
  <si>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</si>
  <si>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</si>
  <si>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</si>
  <si>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</si>
  <si>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</si>
  <si>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</si>
  <si>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</si>
  <si>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</si>
  <si>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</si>
  <si>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</si>
  <si>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</si>
  <si>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</si>
  <si>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</si>
  <si>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</si>
  <si>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</si>
  <si>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</si>
  <si>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</si>
  <si>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</si>
  <si>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</si>
  <si>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</si>
  <si>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</si>
  <si>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</si>
  <si>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</si>
  <si>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</si>
  <si>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</si>
  <si>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</si>
  <si>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</si>
  <si>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</si>
  <si>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</si>
  <si>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</si>
  <si>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</si>
  <si>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</si>
  <si>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</si>
  <si>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</si>
  <si>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</si>
  <si>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</si>
  <si>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</si>
  <si>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</si>
  <si>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</si>
  <si>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</si>
  <si>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</si>
  <si>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</si>
  <si>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</si>
  <si>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</si>
  <si>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</si>
  <si>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</si>
  <si>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</si>
  <si>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</si>
  <si>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</si>
  <si>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</si>
  <si>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</si>
  <si>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</si>
  <si>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</si>
  <si>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</si>
  <si>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</si>
  <si>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</si>
  <si>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</si>
  <si>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</si>
  <si>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</si>
  <si>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</si>
  <si>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</si>
  <si>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</si>
  <si>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</si>
  <si>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</si>
  <si>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</si>
  <si>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</si>
  <si>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</si>
  <si>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</si>
  <si>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</si>
  <si>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</si>
  <si>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</si>
  <si>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</si>
  <si>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</si>
  <si>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</si>
  <si>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</si>
  <si>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</si>
  <si>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</si>
  <si>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</si>
  <si>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</si>
  <si>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</si>
  <si>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</si>
  <si>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</si>
  <si>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</si>
  <si>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</si>
  <si>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</si>
  <si>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</si>
  <si>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</si>
  <si>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</si>
  <si>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</si>
  <si>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</si>
  <si>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</si>
  <si>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</si>
  <si>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</si>
  <si>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</si>
  <si>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</si>
  <si>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</si>
  <si>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</si>
  <si>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</si>
  <si>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</si>
  <si>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</si>
  <si>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</si>
  <si>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</si>
  <si>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</si>
  <si>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</si>
  <si>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</si>
  <si>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</si>
  <si>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</si>
  <si>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</si>
  <si>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</si>
  <si>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</si>
  <si>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</si>
  <si>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</si>
  <si>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</si>
  <si>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</si>
  <si>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</si>
  <si>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</si>
  <si>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</si>
  <si>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</si>
  <si>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</si>
  <si>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</si>
  <si>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</si>
  <si>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</si>
  <si>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</si>
  <si>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</si>
  <si>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</si>
  <si>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</si>
  <si>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</si>
  <si>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</si>
  <si>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</si>
  <si>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</si>
  <si>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</si>
  <si>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</si>
  <si>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</si>
  <si>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</si>
  <si>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</si>
  <si>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</si>
  <si>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</si>
  <si>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</si>
  <si>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</si>
  <si>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</si>
  <si>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</si>
  <si>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</si>
  <si>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</si>
  <si>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</si>
  <si>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</si>
  <si>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</si>
  <si>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</si>
  <si>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</si>
  <si>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</si>
  <si>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</si>
  <si>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</si>
  <si>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</si>
  <si>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</si>
  <si>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</si>
  <si>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</si>
  <si>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</si>
  <si>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</si>
  <si>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</si>
  <si>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</si>
  <si>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</si>
  <si>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</si>
  <si>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</si>
  <si>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</si>
  <si>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</si>
  <si>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</si>
  <si>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</si>
  <si>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</si>
  <si>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</si>
  <si>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</si>
  <si>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</si>
  <si>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</si>
  <si>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</si>
  <si>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</si>
  <si>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</si>
  <si>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</si>
  <si>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</si>
  <si>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</si>
  <si>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</si>
  <si>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</si>
  <si>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</si>
  <si>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</si>
  <si>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</si>
  <si>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</si>
  <si>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</si>
  <si>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</si>
  <si>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</si>
  <si>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</si>
  <si>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</si>
  <si>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</si>
  <si>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</si>
  <si>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</si>
  <si>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</si>
  <si>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</si>
  <si>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</si>
  <si>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</si>
  <si>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</si>
  <si>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</si>
  <si>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</si>
  <si>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</si>
  <si>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</si>
  <si>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</si>
  <si>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</si>
  <si>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</si>
  <si>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</si>
  <si>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</si>
  <si>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</si>
  <si>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</si>
  <si>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</si>
  <si>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</si>
  <si>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</si>
  <si>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</si>
  <si>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</si>
  <si>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</si>
  <si>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</si>
  <si>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</si>
  <si>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</si>
  <si>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</si>
  <si>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</si>
  <si>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</si>
  <si>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</si>
  <si>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</si>
  <si>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</si>
  <si>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</si>
  <si>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</si>
  <si>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</si>
  <si>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</si>
  <si>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</si>
  <si>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</si>
  <si>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</si>
  <si>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</si>
  <si>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</si>
  <si>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</si>
  <si>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</si>
  <si>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</si>
  <si>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</si>
  <si>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</si>
  <si>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</si>
  <si>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</si>
  <si>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</si>
  <si>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</si>
  <si>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</si>
  <si>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</si>
  <si>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</si>
  <si>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</si>
  <si>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</si>
  <si>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</si>
  <si>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</si>
  <si>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</si>
  <si>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</si>
  <si>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</si>
  <si>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</si>
  <si>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</si>
  <si>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</si>
  <si>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</si>
  <si>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</si>
  <si>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</si>
  <si>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</si>
  <si>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</si>
  <si>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</si>
  <si>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</si>
  <si>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</si>
  <si>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</si>
  <si>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</si>
  <si>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</si>
  <si>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</si>
  <si>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</si>
  <si>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</si>
  <si>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</si>
  <si>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</si>
  <si>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</si>
  <si>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</si>
  <si>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</si>
  <si>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</si>
  <si>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</si>
  <si>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</si>
  <si>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</si>
  <si>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</si>
  <si>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</si>
  <si>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</si>
  <si>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</si>
  <si>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</si>
  <si>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</si>
  <si>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</si>
  <si>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</si>
  <si>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</si>
  <si>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</si>
  <si>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</si>
  <si>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</si>
  <si>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</si>
  <si>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</si>
  <si>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</si>
  <si>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</si>
  <si>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</si>
  <si>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</si>
  <si>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</si>
  <si>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</si>
  <si>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</si>
  <si>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</si>
  <si>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</si>
  <si>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</si>
  <si>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</si>
  <si>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</si>
  <si>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</si>
  <si>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</si>
  <si>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</si>
  <si>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</si>
  <si>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</si>
  <si>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</si>
  <si>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</si>
  <si>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</si>
  <si>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</si>
  <si>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</si>
  <si>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</si>
  <si>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</si>
  <si>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</si>
  <si>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</si>
  <si>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</si>
  <si>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</si>
  <si>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</si>
  <si>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</si>
  <si>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</si>
  <si>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</si>
  <si>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</si>
  <si>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</si>
  <si>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</si>
  <si>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</si>
  <si>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</si>
  <si>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</si>
  <si>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</si>
  <si>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</si>
  <si>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</si>
  <si>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</si>
  <si>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</si>
  <si>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</si>
  <si>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</si>
  <si>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</si>
  <si>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</si>
  <si>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</si>
  <si>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</si>
  <si>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</si>
  <si>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</si>
  <si>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</si>
  <si>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</si>
  <si>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</si>
  <si>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</si>
  <si>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</si>
  <si>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</si>
  <si>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</si>
  <si>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</si>
  <si>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</si>
  <si>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</si>
  <si>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</si>
  <si>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</si>
  <si>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</si>
  <si>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</si>
  <si>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</si>
  <si>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</si>
  <si>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</si>
  <si>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</si>
  <si>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</si>
  <si>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</si>
  <si>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</si>
  <si>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</si>
  <si>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</si>
  <si>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</si>
  <si>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</si>
  <si>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</si>
  <si>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</si>
  <si>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</si>
  <si>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</si>
  <si>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</si>
  <si>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</si>
  <si>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</si>
  <si>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</si>
  <si>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</si>
  <si>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</si>
  <si>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</si>
  <si>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</si>
  <si>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</si>
  <si>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</si>
  <si>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</si>
  <si>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</si>
  <si>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</si>
  <si>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</si>
  <si>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</si>
  <si>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</si>
  <si>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</si>
  <si>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</si>
  <si>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</si>
  <si>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</si>
  <si>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</si>
  <si>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</si>
  <si>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</si>
  <si>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</si>
  <si>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</si>
  <si>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</si>
  <si>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</si>
  <si>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</si>
  <si>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</si>
  <si>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</si>
  <si>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</si>
  <si>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</si>
  <si>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</si>
  <si>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</si>
  <si>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</si>
  <si>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</si>
  <si>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</si>
  <si>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</si>
  <si>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</si>
  <si>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</si>
  <si>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</si>
  <si>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</si>
  <si>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</si>
  <si>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</si>
  <si>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</si>
  <si>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</si>
  <si>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</si>
  <si>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</si>
  <si>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</si>
  <si>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</si>
  <si>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</si>
  <si>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</si>
  <si>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</si>
  <si>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</si>
  <si>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</si>
  <si>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</si>
  <si>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</si>
  <si>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</si>
  <si>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</si>
  <si>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</si>
  <si>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</si>
  <si>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</si>
  <si>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</si>
  <si>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</si>
  <si>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</si>
  <si>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</si>
  <si>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</si>
  <si>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</si>
  <si>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</si>
  <si>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</si>
  <si>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</si>
  <si>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</si>
  <si>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</si>
  <si>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</si>
  <si>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</si>
  <si>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</si>
  <si>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</si>
  <si>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</si>
  <si>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</si>
  <si>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</si>
  <si>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</si>
  <si>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</si>
  <si>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</si>
  <si>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</si>
  <si>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</si>
  <si>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</si>
  <si>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</si>
  <si>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</si>
  <si>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</si>
  <si>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</si>
  <si>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</si>
  <si>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</si>
  <si>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</si>
  <si>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</si>
  <si>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</si>
  <si>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</si>
  <si>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</si>
  <si>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</si>
  <si>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</si>
  <si>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</si>
  <si>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</si>
  <si>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</si>
  <si>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</si>
  <si>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</si>
  <si>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</si>
  <si>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</si>
  <si>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</si>
  <si>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</si>
  <si>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</si>
  <si>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</si>
  <si>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</si>
  <si>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</si>
  <si>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</si>
  <si>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</si>
  <si>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</si>
  <si>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</si>
  <si>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</si>
  <si>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</si>
  <si>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</si>
  <si>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</si>
  <si>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</si>
  <si>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</si>
  <si>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</si>
  <si>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</si>
  <si>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</si>
  <si>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</si>
  <si>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</si>
  <si>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</si>
  <si>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</si>
  <si>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</si>
  <si>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</si>
  <si>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</si>
  <si>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</si>
  <si>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</si>
  <si>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</si>
  <si>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</si>
  <si>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</si>
  <si>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</si>
  <si>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</si>
  <si>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</si>
  <si>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</si>
  <si>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</si>
  <si>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</si>
  <si>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</si>
  <si>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</si>
  <si>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</si>
  <si>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</si>
  <si>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</si>
  <si>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</si>
  <si>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</si>
  <si>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</si>
  <si>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</si>
  <si>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</si>
  <si>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</si>
  <si>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</si>
  <si>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</si>
  <si>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</si>
  <si>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</si>
  <si>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</si>
  <si>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</si>
  <si>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</si>
  <si>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</si>
  <si>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</si>
  <si>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</si>
  <si>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</si>
  <si>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</si>
  <si>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</si>
  <si>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</si>
  <si>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</si>
  <si>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</si>
  <si>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</si>
  <si>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</si>
  <si>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</si>
  <si>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</si>
  <si>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</si>
  <si>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</si>
  <si>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</si>
  <si>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</si>
  <si>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</si>
  <si>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</si>
  <si>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</si>
  <si>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</si>
  <si>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</si>
  <si>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</si>
  <si>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</si>
  <si>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</si>
  <si>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</si>
  <si>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</si>
  <si>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</si>
  <si>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</si>
  <si>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</si>
  <si>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</si>
  <si>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</si>
  <si>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</si>
  <si>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</si>
  <si>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</si>
  <si>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</si>
  <si>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</si>
  <si>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</si>
  <si>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</si>
  <si>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</si>
  <si>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</si>
  <si>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</si>
  <si>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</si>
  <si>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</si>
  <si>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</si>
  <si>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</si>
  <si>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</si>
  <si>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</si>
  <si>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</si>
  <si>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</si>
  <si>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</si>
  <si>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</si>
  <si>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</si>
  <si>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</si>
  <si>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</si>
  <si>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</si>
  <si>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</si>
  <si>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</si>
  <si>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</si>
  <si>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</si>
  <si>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</si>
  <si>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</si>
  <si>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</si>
  <si>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</si>
  <si>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</si>
  <si>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</si>
  <si>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</si>
  <si>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</si>
  <si>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</si>
  <si>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</si>
  <si>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</si>
  <si>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</si>
  <si>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</si>
  <si>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</si>
  <si>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</si>
  <si>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</si>
  <si>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</si>
  <si>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</si>
  <si>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</si>
  <si>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</si>
  <si>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</si>
  <si>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</si>
  <si>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</si>
  <si>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</si>
  <si>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</si>
  <si>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</si>
  <si>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</si>
  <si>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</si>
  <si>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</si>
  <si>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</si>
  <si>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</si>
  <si>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</si>
  <si>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</si>
  <si>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</si>
  <si>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</si>
  <si>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</si>
  <si>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</si>
  <si>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</si>
  <si>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</si>
  <si>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</si>
  <si>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</si>
  <si>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</si>
  <si>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</si>
  <si>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</si>
  <si>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</si>
  <si>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</si>
  <si>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</si>
  <si>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</si>
  <si>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</si>
  <si>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</si>
  <si>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</si>
  <si>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</si>
  <si>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</si>
  <si>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</si>
  <si>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</si>
  <si>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</si>
  <si>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</si>
  <si>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</si>
  <si>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</si>
  <si>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</si>
  <si>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</si>
  <si>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</si>
  <si>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</si>
  <si>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</si>
  <si>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</si>
  <si>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</si>
  <si>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</si>
  <si>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</si>
  <si>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</si>
  <si>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</si>
  <si>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</si>
  <si>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</si>
  <si>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</si>
  <si>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</si>
  <si>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</si>
  <si>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</si>
  <si>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</si>
  <si>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</si>
  <si>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</si>
  <si>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</si>
  <si>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</si>
  <si>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</si>
  <si>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</si>
  <si>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</si>
  <si>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</si>
  <si>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</si>
  <si>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</si>
  <si>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</si>
  <si>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</si>
  <si>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</si>
  <si>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</si>
  <si>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</si>
  <si>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</si>
  <si>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</si>
  <si>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</si>
  <si>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</si>
  <si>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</si>
  <si>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</si>
  <si>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</si>
  <si>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</si>
  <si>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</si>
  <si>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</si>
  <si>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</si>
  <si>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</si>
  <si>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</si>
  <si>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</si>
  <si>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</si>
  <si>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</si>
  <si>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</si>
  <si>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</si>
  <si>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</si>
  <si>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</si>
  <si>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</si>
  <si>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</si>
  <si>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</si>
  <si>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</si>
  <si>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</si>
  <si>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</si>
  <si>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</si>
  <si>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</si>
  <si>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</si>
  <si>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</si>
  <si>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</si>
  <si>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</si>
  <si>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</si>
  <si>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</si>
  <si>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</si>
  <si>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</si>
  <si>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</si>
  <si>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</si>
  <si>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</si>
  <si>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</si>
  <si>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</si>
  <si>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</si>
  <si>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</si>
  <si>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</si>
  <si>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</si>
  <si>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</si>
  <si>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</si>
  <si>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</si>
  <si>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</si>
  <si>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</si>
  <si>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</si>
  <si>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</si>
  <si>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</si>
  <si>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</si>
  <si>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</si>
  <si>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</si>
  <si>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</si>
  <si>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</si>
  <si>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</si>
  <si>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</si>
  <si>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</si>
  <si>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</si>
  <si>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</si>
  <si>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</si>
  <si>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</si>
  <si>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</si>
  <si>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</si>
  <si>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</si>
  <si>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</si>
  <si>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</si>
  <si>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</si>
  <si>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</si>
  <si>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</si>
  <si>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</si>
  <si>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</si>
  <si>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</si>
  <si>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</si>
  <si>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</si>
  <si>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</si>
  <si>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</si>
  <si>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</si>
  <si>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</si>
  <si>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</si>
  <si>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</si>
  <si>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</si>
  <si>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</si>
  <si>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</si>
  <si>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</si>
  <si>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</si>
  <si>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</si>
  <si>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</si>
  <si>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</si>
  <si>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</si>
  <si>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</si>
  <si>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</si>
  <si>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</si>
  <si>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</si>
  <si>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</si>
  <si>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</si>
  <si>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</si>
  <si>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</si>
  <si>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</si>
  <si>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</si>
  <si>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</si>
  <si>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</si>
  <si>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</si>
  <si>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</si>
  <si>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</si>
  <si>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</si>
  <si>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</si>
  <si>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</si>
  <si>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</si>
  <si>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</si>
  <si>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</si>
  <si>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</si>
  <si>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</si>
  <si>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</si>
  <si>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</si>
  <si>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</si>
  <si>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</si>
  <si>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</si>
  <si>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</si>
  <si>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</si>
  <si>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</si>
  <si>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</si>
  <si>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</si>
  <si>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</si>
  <si>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</si>
  <si>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</si>
  <si>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</si>
  <si>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</si>
  <si>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</si>
  <si>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</si>
  <si>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</si>
  <si>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</si>
  <si>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</si>
  <si>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</si>
  <si>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</si>
  <si>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</si>
  <si>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</si>
  <si>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</si>
  <si>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</si>
  <si>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</si>
  <si>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</si>
  <si>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</si>
  <si>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</si>
  <si>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</si>
  <si>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</si>
  <si>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</si>
  <si>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</si>
  <si>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</si>
  <si>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</si>
  <si>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</si>
  <si>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</si>
  <si>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</si>
  <si>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</si>
  <si>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</si>
  <si>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</si>
  <si>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</si>
  <si>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</si>
  <si>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</si>
  <si>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</si>
  <si>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</si>
  <si>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</si>
  <si>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</si>
  <si>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</si>
  <si>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</si>
  <si>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</si>
  <si>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</si>
  <si>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</si>
  <si>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</si>
  <si>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</si>
  <si>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</si>
  <si>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</si>
  <si>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</si>
  <si>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</si>
  <si>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</si>
  <si>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</si>
  <si>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</si>
  <si>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</si>
  <si>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</si>
  <si>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</si>
  <si>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</si>
  <si>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</si>
  <si>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</si>
  <si>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</si>
  <si>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</si>
  <si>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</si>
  <si>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</si>
  <si>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</si>
  <si>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</si>
  <si>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</si>
  <si>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</si>
  <si>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</si>
  <si>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</si>
  <si>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</si>
  <si>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</si>
  <si>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</si>
  <si>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</si>
  <si>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</si>
  <si>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</si>
  <si>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</si>
  <si>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</si>
  <si>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</si>
  <si>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</si>
  <si>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</si>
  <si>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</si>
  <si>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</si>
  <si>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</si>
  <si>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</si>
  <si>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</si>
  <si>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</si>
  <si>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</si>
  <si>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</si>
  <si>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</si>
  <si>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</si>
  <si>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</si>
  <si>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</si>
  <si>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</si>
  <si>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</si>
  <si>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</si>
  <si>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</si>
  <si>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</si>
  <si>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</si>
  <si>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</si>
  <si>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</si>
  <si>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</si>
  <si>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</si>
  <si>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</si>
  <si>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</si>
  <si>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</si>
  <si>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</si>
  <si>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</si>
  <si>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</si>
  <si>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</si>
  <si>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</si>
  <si>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</si>
  <si>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</si>
  <si>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</si>
  <si>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</si>
  <si>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</si>
  <si>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</si>
  <si>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</si>
  <si>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</si>
  <si>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</si>
  <si>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</si>
  <si>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</si>
  <si>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</si>
  <si>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</si>
  <si>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</si>
  <si>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</si>
  <si>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</si>
  <si>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</si>
  <si>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</si>
  <si>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</si>
  <si>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</si>
  <si>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</si>
  <si>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</si>
  <si>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</si>
  <si>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</si>
  <si>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</si>
  <si>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</si>
  <si>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</si>
  <si>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</si>
  <si>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</si>
  <si>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</si>
  <si>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</si>
  <si>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</si>
  <si>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</si>
  <si>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</si>
  <si>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</si>
  <si>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</si>
  <si>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</si>
  <si>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</si>
  <si>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</si>
  <si>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</si>
  <si>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</si>
  <si>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</si>
  <si>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</si>
  <si>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</si>
  <si>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</si>
  <si>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</si>
  <si>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</si>
  <si>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</si>
  <si>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</si>
  <si>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</si>
  <si>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</si>
  <si>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</si>
  <si>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</si>
  <si>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</si>
  <si>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</si>
  <si>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</si>
  <si>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</si>
  <si>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</si>
  <si>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</si>
  <si>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</si>
  <si>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</si>
  <si>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</si>
  <si>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</si>
  <si>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</si>
  <si>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</si>
  <si>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</si>
  <si>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</si>
  <si>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</si>
  <si>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</si>
  <si>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</si>
  <si>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</si>
  <si>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</si>
  <si>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</si>
  <si>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</si>
  <si>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</si>
  <si>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</si>
  <si>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</si>
  <si>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</si>
  <si>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</si>
  <si>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</si>
  <si>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</si>
  <si>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</si>
  <si>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</si>
  <si>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</si>
  <si>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</si>
  <si>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</si>
  <si>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</si>
  <si>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</si>
  <si>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</si>
  <si>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</si>
  <si>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</si>
  <si>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</si>
  <si>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</si>
  <si>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</si>
  <si>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</si>
  <si>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</si>
  <si>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</si>
  <si>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</si>
  <si>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</si>
  <si>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</si>
  <si>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</si>
  <si>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</si>
  <si>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</si>
  <si>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</si>
  <si>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</si>
  <si>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</si>
  <si>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</si>
  <si>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</si>
  <si>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</si>
  <si>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</si>
  <si>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</si>
  <si>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</si>
  <si>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</si>
  <si>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</si>
  <si>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</si>
  <si>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</si>
  <si>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</si>
  <si>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</si>
  <si>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</si>
  <si>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</si>
  <si>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</si>
  <si>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</si>
  <si>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</si>
  <si>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</si>
  <si>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</si>
  <si>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</si>
  <si>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</si>
  <si>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</si>
  <si>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</si>
  <si>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</si>
  <si>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</si>
  <si>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</si>
  <si>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</si>
  <si>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</si>
  <si>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</si>
  <si>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</si>
  <si>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</si>
  <si>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</si>
  <si>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</si>
  <si>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</si>
  <si>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</si>
  <si>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</si>
  <si>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</si>
  <si>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</si>
  <si>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</si>
  <si>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</si>
  <si>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</si>
  <si>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</si>
  <si>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</si>
  <si>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</si>
  <si>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</si>
  <si>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</si>
  <si>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</si>
  <si>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</si>
  <si>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</si>
  <si>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</si>
  <si>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</si>
  <si>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</si>
  <si>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</si>
  <si>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</si>
  <si>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</si>
  <si>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</si>
  <si>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</si>
  <si>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</si>
  <si>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</si>
  <si>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</si>
  <si>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</si>
  <si>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</si>
  <si>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</si>
  <si>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</si>
  <si>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</si>
  <si>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</si>
  <si>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</si>
  <si>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</si>
  <si>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</si>
  <si>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</si>
  <si>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</si>
  <si>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</si>
  <si>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</si>
  <si>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</si>
  <si>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</si>
  <si>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</si>
  <si>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</si>
  <si>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</si>
  <si>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</si>
  <si>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</si>
  <si>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</si>
  <si>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</si>
  <si>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</si>
  <si>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</si>
  <si>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</si>
  <si>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</si>
  <si>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</si>
  <si>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</si>
  <si>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</si>
  <si>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</si>
  <si>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</si>
  <si>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</si>
  <si>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</si>
  <si>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</si>
  <si>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</si>
  <si>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</si>
  <si>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</si>
  <si>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</si>
  <si>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</si>
  <si>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</si>
  <si>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</si>
  <si>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</si>
  <si>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</si>
  <si>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</si>
  <si>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</si>
  <si>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</si>
  <si>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</si>
  <si>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</si>
  <si>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</si>
  <si>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</si>
  <si>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</si>
  <si>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</si>
  <si>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</si>
  <si>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</si>
  <si>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</si>
  <si>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</si>
  <si>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</si>
  <si>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</si>
  <si>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</si>
  <si>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</si>
  <si>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</si>
  <si>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</si>
  <si>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</si>
  <si>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</si>
  <si>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</si>
  <si>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</si>
  <si>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</si>
  <si>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</si>
  <si>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</si>
  <si>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</si>
  <si>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</si>
  <si>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</si>
  <si>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</si>
  <si>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</si>
  <si>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</si>
  <si>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</si>
  <si>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</si>
  <si>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</si>
  <si>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</si>
  <si>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</si>
  <si>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</si>
  <si>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</si>
  <si>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</si>
  <si>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</si>
  <si>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</si>
  <si>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</si>
  <si>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</si>
  <si>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</si>
  <si>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</si>
  <si>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</si>
  <si>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</si>
  <si>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</si>
  <si>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</si>
  <si>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</si>
  <si>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</si>
  <si>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</si>
  <si>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</si>
  <si>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</si>
  <si>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</si>
  <si>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</si>
  <si>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</si>
  <si>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</si>
  <si>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</si>
  <si>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</si>
  <si>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</si>
  <si>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</si>
  <si>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</si>
  <si>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</si>
  <si>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</si>
  <si>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</si>
  <si>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</si>
  <si>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</si>
  <si>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</si>
  <si>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</si>
  <si>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</si>
  <si>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</si>
  <si>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</si>
  <si>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</si>
  <si>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</si>
  <si>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</si>
  <si>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</si>
  <si>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</si>
  <si>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</si>
  <si>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</si>
  <si>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</si>
  <si>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</si>
  <si>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</si>
  <si>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</si>
  <si>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</si>
  <si>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</si>
  <si>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</si>
  <si>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</si>
  <si>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</si>
  <si>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</si>
  <si>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</si>
  <si>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</si>
  <si>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</si>
  <si>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</si>
  <si>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</si>
  <si>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</si>
  <si>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</si>
  <si>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</si>
  <si>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</si>
  <si>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</si>
  <si>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</si>
  <si>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</si>
  <si>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</si>
  <si>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</si>
  <si>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</si>
  <si>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</si>
  <si>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</si>
  <si>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</si>
  <si>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</si>
  <si>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</si>
  <si>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</si>
  <si>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</si>
  <si>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</si>
  <si>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</si>
  <si>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</si>
  <si>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</si>
  <si>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</si>
  <si>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</si>
  <si>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</si>
  <si>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</si>
  <si>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</si>
  <si>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</si>
  <si>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</si>
  <si>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</si>
  <si>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</si>
  <si>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</si>
  <si>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</si>
  <si>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</si>
  <si>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</si>
  <si>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</si>
  <si>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</si>
  <si>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</si>
  <si>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</si>
  <si>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</si>
  <si>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</si>
  <si>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</si>
  <si>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</si>
  <si>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</si>
  <si>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</si>
  <si>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</si>
  <si>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</si>
  <si>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</si>
  <si>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</si>
  <si>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</si>
  <si>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</si>
  <si>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</si>
  <si>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</si>
  <si>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</si>
  <si>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</si>
  <si>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</si>
  <si>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</si>
  <si>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</si>
  <si>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</si>
  <si>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</si>
  <si>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</si>
  <si>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</si>
  <si>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</si>
  <si>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</si>
  <si>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</si>
  <si>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</si>
  <si>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</si>
  <si>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</si>
  <si>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</si>
  <si>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</si>
  <si>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</si>
  <si>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</si>
  <si>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</si>
  <si>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</si>
  <si>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</si>
  <si>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</si>
  <si>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</si>
  <si>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</si>
  <si>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</si>
  <si>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</si>
  <si>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</si>
  <si>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</si>
  <si>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</si>
  <si>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</si>
  <si>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</si>
  <si>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</si>
  <si>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</si>
  <si>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</si>
  <si>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</si>
  <si>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</si>
  <si>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</si>
  <si>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</si>
  <si>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</si>
  <si>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</si>
  <si>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</si>
  <si>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</si>
  <si>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</si>
  <si>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</si>
  <si>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</si>
  <si>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</si>
  <si>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</si>
  <si>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</si>
  <si>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</si>
  <si>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</si>
  <si>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</si>
  <si>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</si>
  <si>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</si>
  <si>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</si>
  <si>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</si>
  <si>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</si>
  <si>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</si>
  <si>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</si>
  <si>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</si>
  <si>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</si>
  <si>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</si>
  <si>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</si>
  <si>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</si>
  <si>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</si>
  <si>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</si>
  <si>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</si>
  <si>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</si>
  <si>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</si>
  <si>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</si>
  <si>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</si>
  <si>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</si>
  <si>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</si>
  <si>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</si>
  <si>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</si>
  <si>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</si>
  <si>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</si>
  <si>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</si>
  <si>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</si>
  <si>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</si>
  <si>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</si>
  <si>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</si>
  <si>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</si>
  <si>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</si>
  <si>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</si>
  <si>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</si>
  <si>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</si>
  <si>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</si>
  <si>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</si>
  <si>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</si>
  <si>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</si>
  <si>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</si>
  <si>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</si>
  <si>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</si>
  <si>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</si>
  <si>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</si>
  <si>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</si>
  <si>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</si>
  <si>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</si>
  <si>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</si>
  <si>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</si>
  <si>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</si>
  <si>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</si>
  <si>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</si>
  <si>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</si>
  <si>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</si>
  <si>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</si>
  <si>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</si>
  <si>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</si>
  <si>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</si>
  <si>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</si>
  <si>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</si>
  <si>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</si>
  <si>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</si>
  <si>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</si>
  <si>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</si>
  <si>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</si>
  <si>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</si>
  <si>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</si>
  <si>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</si>
  <si>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</si>
  <si>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</si>
  <si>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</si>
  <si>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</si>
  <si>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</si>
  <si>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</si>
  <si>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</si>
  <si>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</si>
  <si>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</si>
  <si>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</si>
  <si>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</si>
  <si>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</si>
  <si>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</si>
  <si>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</si>
  <si>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</si>
  <si>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</si>
  <si>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</si>
  <si>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</si>
  <si>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</si>
  <si>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</si>
  <si>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</si>
  <si>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</si>
  <si>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</si>
  <si>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</si>
  <si>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</si>
  <si>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</si>
  <si>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</si>
  <si>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</si>
  <si>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</si>
  <si>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</si>
  <si>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</si>
  <si>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</si>
  <si>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</si>
  <si>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</si>
  <si>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</si>
  <si>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</si>
  <si>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</si>
  <si>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</si>
  <si>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</si>
  <si>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</si>
  <si>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</si>
  <si>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</si>
  <si>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</si>
  <si>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</si>
  <si>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</si>
  <si>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</si>
  <si>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</si>
  <si>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</si>
  <si>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</si>
  <si>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</si>
  <si>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</si>
  <si>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</si>
  <si>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</si>
  <si>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</si>
  <si>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</si>
  <si>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</si>
  <si>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</si>
  <si>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</si>
  <si>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</si>
  <si>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</si>
  <si>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</si>
  <si>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</si>
  <si>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</si>
  <si>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</si>
  <si>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</si>
  <si>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</si>
  <si>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</si>
  <si>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</si>
  <si>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</si>
  <si>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</si>
  <si>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</si>
  <si>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</si>
  <si>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</si>
  <si>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</si>
  <si>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</si>
  <si>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</si>
  <si>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</si>
  <si>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</si>
  <si>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</si>
  <si>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</si>
  <si>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</si>
  <si>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</si>
  <si>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</si>
  <si>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</si>
  <si>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</si>
  <si>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</si>
  <si>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</si>
  <si>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</si>
  <si>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</si>
  <si>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</si>
  <si>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</si>
  <si>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</si>
  <si>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</si>
  <si>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</si>
  <si>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</si>
  <si>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</si>
  <si>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</si>
  <si>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</si>
  <si>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</si>
  <si>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</si>
  <si>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</si>
  <si>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</si>
  <si>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</si>
  <si>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</si>
  <si>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</si>
  <si>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</si>
  <si>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</si>
  <si>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</si>
  <si>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</si>
  <si>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</si>
  <si>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</si>
  <si>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</si>
  <si>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</si>
  <si>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</si>
  <si>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</si>
  <si>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</si>
  <si>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</si>
  <si>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</si>
  <si>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</si>
  <si>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</si>
  <si>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</si>
  <si>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</si>
  <si>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</si>
  <si>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</si>
  <si>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</si>
  <si>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</si>
  <si>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</si>
  <si>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</si>
  <si>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</si>
  <si>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</si>
  <si>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</si>
  <si>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</si>
  <si>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</si>
  <si>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</si>
  <si>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</si>
  <si>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</si>
  <si>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</si>
  <si>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</si>
  <si>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</si>
  <si>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</si>
  <si>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</si>
  <si>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</si>
  <si>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</si>
  <si>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</si>
  <si>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</si>
  <si>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</si>
  <si>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</si>
  <si>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</si>
  <si>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</si>
  <si>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</si>
  <si>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</si>
  <si>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</si>
  <si>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</si>
  <si>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</si>
  <si>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</si>
  <si>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</si>
  <si>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</si>
  <si>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</si>
  <si>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</si>
  <si>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</si>
  <si>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</si>
  <si>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</si>
  <si>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</si>
  <si>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</si>
  <si>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</si>
  <si>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</si>
  <si>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</si>
  <si>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</si>
  <si>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</si>
  <si>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</si>
  <si>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</si>
  <si>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</si>
  <si>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</si>
  <si>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</si>
  <si>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</si>
  <si>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</si>
  <si>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</si>
  <si>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</si>
  <si>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</si>
  <si>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</si>
  <si>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</si>
  <si>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</si>
  <si>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</si>
  <si>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</si>
  <si>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</si>
  <si>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</si>
  <si>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</si>
  <si>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</si>
  <si>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</si>
  <si>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</si>
  <si>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</si>
  <si>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</si>
  <si>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</si>
  <si>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</si>
  <si>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</si>
  <si>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</si>
  <si>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</si>
  <si>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</si>
  <si>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</si>
  <si>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</si>
  <si>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</si>
  <si>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</si>
  <si>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</si>
  <si>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</si>
  <si>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</si>
  <si>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</si>
  <si>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</si>
  <si>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</si>
  <si>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</si>
  <si>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</si>
  <si>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</si>
  <si>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</si>
  <si>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</si>
  <si>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</si>
  <si>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</si>
  <si>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</si>
  <si>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</si>
  <si>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</si>
  <si>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</si>
  <si>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</si>
  <si>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</si>
  <si>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</si>
  <si>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</si>
  <si>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</si>
  <si>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</si>
  <si>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</si>
  <si>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</si>
  <si>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</si>
  <si>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</si>
  <si>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</si>
  <si>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</si>
  <si>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</si>
  <si>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</si>
  <si>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</si>
  <si>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</si>
  <si>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</si>
  <si>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</si>
  <si>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</si>
  <si>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</si>
  <si>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</si>
  <si>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</si>
  <si>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</si>
  <si>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</si>
  <si>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</si>
  <si>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</si>
  <si>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</si>
  <si>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</si>
  <si>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</si>
  <si>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</si>
  <si>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</si>
  <si>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</si>
  <si>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</si>
  <si>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</si>
  <si>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</si>
  <si>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</si>
  <si>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</si>
  <si>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</si>
  <si>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</si>
  <si>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</si>
  <si>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</si>
  <si>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</si>
  <si>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</si>
  <si>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</si>
  <si>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</si>
  <si>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</si>
  <si>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</si>
  <si>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</si>
  <si>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</si>
  <si>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</si>
  <si>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</si>
  <si>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</si>
  <si>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</si>
  <si>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</si>
  <si>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</si>
  <si>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</si>
  <si>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</si>
  <si>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</si>
  <si>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</si>
  <si>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</si>
  <si>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</si>
  <si>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</si>
  <si>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</si>
  <si>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</si>
  <si>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</si>
  <si>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</si>
  <si>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</si>
  <si>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</si>
  <si>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</si>
  <si>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</si>
  <si>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</si>
  <si>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</si>
  <si>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</si>
  <si>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</si>
  <si>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</si>
  <si>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</si>
  <si>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</si>
  <si>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</si>
  <si>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</si>
  <si>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</si>
  <si>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</si>
  <si>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</si>
  <si>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</si>
  <si>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</si>
  <si>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</si>
  <si>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</si>
  <si>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</si>
  <si>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</si>
  <si>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</si>
  <si>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</si>
  <si>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</si>
  <si>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</si>
  <si>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</si>
  <si>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 Scuola elementare Gelsi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</si>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</sst>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1156571.68</v>
      </c>
      <c r="D2" s="7">
        <f>'PR-RAS'!E6</f>
        <v>1308906.3199999998</v>
      </c>
      <c r="E2" s="7">
        <v>0</v>
      </c>
      <c r="F2" s="7">
        <v>0</v>
      </c>
      <c r="G2" s="8">
        <f t="shared" ref="G2:G274" si="0">(B2/1000)*(C2*1+D2*2)</f>
        <v>3774.3843199999997</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892519.07000000007</v>
      </c>
      <c r="D45" s="2">
        <f>'PR-RAS'!E49</f>
        <v>1019068.78</v>
      </c>
      <c r="E45" s="2">
        <v>0</v>
      </c>
      <c r="F45" s="2">
        <v>0</v>
      </c>
      <c r="G45" s="3">
        <f t="shared" si="0"/>
        <v>128948.89171999999</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892519.07000000007</v>
      </c>
      <c r="D64" s="2">
        <f>'PR-RAS'!E68</f>
        <v>996250.4</v>
      </c>
      <c r="E64" s="2">
        <v>0</v>
      </c>
      <c r="F64" s="2">
        <v>0</v>
      </c>
      <c r="G64" s="3">
        <f t="shared" si="0"/>
        <v>181756.25181000002</v>
      </c>
      <c r="H64" s="3">
        <f t="shared" si="1"/>
        <v>0.47000000008847564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891114.91</v>
      </c>
      <c r="D65" s="2">
        <f>'PR-RAS'!E69</f>
        <v>992858</v>
      </c>
      <c r="E65" s="2">
        <v>0</v>
      </c>
      <c r="F65" s="2">
        <v>0</v>
      </c>
      <c r="G65" s="3">
        <f t="shared" si="0"/>
        <v>184117.17824000001</v>
      </c>
      <c r="H65" s="3">
        <f t="shared" si="1"/>
        <v>8.999999996740371E-2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1404.16</v>
      </c>
      <c r="D66" s="2">
        <f>'PR-RAS'!E70</f>
        <v>3392.4</v>
      </c>
      <c r="E66" s="2">
        <v>0</v>
      </c>
      <c r="F66" s="2">
        <v>0</v>
      </c>
      <c r="G66" s="3">
        <f t="shared" si="0"/>
        <v>532.28240000000005</v>
      </c>
      <c r="H66" s="3">
        <f t="shared" si="1"/>
        <v>0.5600000000001728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22818.38</v>
      </c>
      <c r="E70" s="2">
        <v>0</v>
      </c>
      <c r="F70" s="2">
        <v>0</v>
      </c>
      <c r="G70" s="3">
        <f t="shared" si="0"/>
        <v>3148.9364400000004</v>
      </c>
      <c r="H70" s="3">
        <f t="shared" si="1"/>
        <v>0.38000000000101863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22818.38</v>
      </c>
      <c r="E71" s="2">
        <v>0</v>
      </c>
      <c r="F71" s="2">
        <v>0</v>
      </c>
      <c r="G71" s="3">
        <f t="shared" si="0"/>
        <v>3194.5732000000003</v>
      </c>
      <c r="H71" s="3">
        <f t="shared" si="1"/>
        <v>0.38000000000101863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106520.24</v>
      </c>
      <c r="D102" s="2">
        <f>'PR-RAS'!E106</f>
        <v>109010.19</v>
      </c>
      <c r="E102" s="2">
        <v>0</v>
      </c>
      <c r="F102" s="2">
        <v>0</v>
      </c>
      <c r="G102" s="3">
        <f t="shared" si="0"/>
        <v>32778.602620000005</v>
      </c>
      <c r="H102" s="3">
        <f t="shared" si="1"/>
        <v>0.430000000007567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106520.24</v>
      </c>
      <c r="D108" s="2">
        <f>'PR-RAS'!E112</f>
        <v>109010.19</v>
      </c>
      <c r="E108" s="2">
        <v>0</v>
      </c>
      <c r="F108" s="2">
        <v>0</v>
      </c>
      <c r="G108" s="3">
        <f t="shared" si="0"/>
        <v>34725.846339999996</v>
      </c>
      <c r="H108" s="3">
        <f t="shared" si="1"/>
        <v>0.430000000007567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106520.24</v>
      </c>
      <c r="D113" s="2">
        <f>'PR-RAS'!E117</f>
        <v>109010.19</v>
      </c>
      <c r="E113" s="2">
        <v>0</v>
      </c>
      <c r="F113" s="2">
        <v>0</v>
      </c>
      <c r="G113" s="3">
        <f t="shared" si="0"/>
        <v>36348.549440000003</v>
      </c>
      <c r="H113" s="3">
        <f t="shared" si="1"/>
        <v>0.430000000007567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8156.45</v>
      </c>
      <c r="D121" s="2">
        <f>'PR-RAS'!E125</f>
        <v>15174.21</v>
      </c>
      <c r="E121" s="2">
        <v>0</v>
      </c>
      <c r="F121" s="2">
        <v>0</v>
      </c>
      <c r="G121" s="3">
        <f t="shared" si="0"/>
        <v>4620.5843999999988</v>
      </c>
      <c r="H121" s="3">
        <f t="shared" si="1"/>
        <v>0.65999999999894499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260.27999999999997</v>
      </c>
      <c r="D122" s="2">
        <f>'PR-RAS'!E126</f>
        <v>25.55</v>
      </c>
      <c r="E122" s="2">
        <v>0</v>
      </c>
      <c r="F122" s="2">
        <v>0</v>
      </c>
      <c r="G122" s="3">
        <f t="shared" si="0"/>
        <v>37.67698</v>
      </c>
      <c r="H122" s="3">
        <f t="shared" si="1"/>
        <v>0.729999999999972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260.27999999999997</v>
      </c>
      <c r="D124" s="2">
        <f>'PR-RAS'!E128</f>
        <v>25.55</v>
      </c>
      <c r="E124" s="2">
        <v>0</v>
      </c>
      <c r="F124" s="2">
        <v>0</v>
      </c>
      <c r="G124" s="3">
        <f t="shared" si="0"/>
        <v>38.29974</v>
      </c>
      <c r="H124" s="3">
        <f t="shared" si="1"/>
        <v>0.729999999999972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7896.17</v>
      </c>
      <c r="D125" s="2">
        <f>'PR-RAS'!E129</f>
        <v>15148.66</v>
      </c>
      <c r="E125" s="2">
        <v>0</v>
      </c>
      <c r="F125" s="2">
        <v>0</v>
      </c>
      <c r="G125" s="3">
        <f t="shared" si="0"/>
        <v>4735.9927600000001</v>
      </c>
      <c r="H125" s="3">
        <f t="shared" si="1"/>
        <v>0.51000000000021828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7896.17</v>
      </c>
      <c r="D126" s="2">
        <f>'PR-RAS'!E130</f>
        <v>11391.53</v>
      </c>
      <c r="E126" s="2">
        <v>0</v>
      </c>
      <c r="F126" s="2">
        <v>0</v>
      </c>
      <c r="G126" s="3">
        <f t="shared" si="0"/>
        <v>3834.9037500000004</v>
      </c>
      <c r="H126" s="3">
        <f t="shared" si="1"/>
        <v>0.63999999999941792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3757.13</v>
      </c>
      <c r="E127" s="2">
        <v>0</v>
      </c>
      <c r="F127" s="2">
        <v>0</v>
      </c>
      <c r="G127" s="3">
        <f t="shared" si="0"/>
        <v>946.79676000000006</v>
      </c>
      <c r="H127" s="3">
        <f t="shared" si="1"/>
        <v>0.13000000000010914</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149375.92000000001</v>
      </c>
      <c r="D130" s="2">
        <f>'PR-RAS'!E134</f>
        <v>165653.13999999998</v>
      </c>
      <c r="E130" s="2">
        <v>0</v>
      </c>
      <c r="F130" s="2">
        <v>0</v>
      </c>
      <c r="G130" s="3">
        <f t="shared" si="0"/>
        <v>62008.003799999999</v>
      </c>
      <c r="H130" s="3">
        <f t="shared" si="1"/>
        <v>0.21999999997206032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149375.92000000001</v>
      </c>
      <c r="D131" s="2">
        <f>'PR-RAS'!E135</f>
        <v>165653.13999999998</v>
      </c>
      <c r="E131" s="2">
        <v>0</v>
      </c>
      <c r="F131" s="2">
        <v>0</v>
      </c>
      <c r="G131" s="3">
        <f t="shared" si="0"/>
        <v>62488.685999999994</v>
      </c>
      <c r="H131" s="3">
        <f t="shared" si="1"/>
        <v>0.21999999997206032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146729.67000000001</v>
      </c>
      <c r="D132" s="2">
        <f>'PR-RAS'!E136</f>
        <v>164909.82999999999</v>
      </c>
      <c r="E132" s="2">
        <v>0</v>
      </c>
      <c r="F132" s="2">
        <v>0</v>
      </c>
      <c r="G132" s="3">
        <f t="shared" si="0"/>
        <v>62427.962229999997</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2646.25</v>
      </c>
      <c r="D133" s="2">
        <f>'PR-RAS'!E137</f>
        <v>743.31</v>
      </c>
      <c r="E133" s="2">
        <v>0</v>
      </c>
      <c r="F133" s="2">
        <v>0</v>
      </c>
      <c r="G133" s="3">
        <f t="shared" si="0"/>
        <v>545.53884000000005</v>
      </c>
      <c r="H133" s="3">
        <f t="shared" si="1"/>
        <v>0.55999999999994543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1180982.7100000002</v>
      </c>
      <c r="D148" s="2">
        <f>'PR-RAS'!E152</f>
        <v>1388088.86</v>
      </c>
      <c r="E148" s="2">
        <v>0</v>
      </c>
      <c r="F148" s="2">
        <v>0</v>
      </c>
      <c r="G148" s="3">
        <f t="shared" si="0"/>
        <v>581702.58321000007</v>
      </c>
      <c r="H148" s="3">
        <f t="shared" si="1"/>
        <v>0.42999999970197678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1014242.19</v>
      </c>
      <c r="D149" s="2">
        <f>'PR-RAS'!E153</f>
        <v>1210104.3500000001</v>
      </c>
      <c r="E149" s="2">
        <v>0</v>
      </c>
      <c r="F149" s="2">
        <v>0</v>
      </c>
      <c r="G149" s="3">
        <f t="shared" si="0"/>
        <v>508298.73171999998</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841159.09</v>
      </c>
      <c r="D150" s="2">
        <f>'PR-RAS'!E154</f>
        <v>1000069.56</v>
      </c>
      <c r="E150" s="2">
        <v>0</v>
      </c>
      <c r="F150" s="2">
        <v>0</v>
      </c>
      <c r="G150" s="3">
        <f t="shared" si="0"/>
        <v>423353.43328999996</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827649.23</v>
      </c>
      <c r="D151" s="2">
        <f>'PR-RAS'!E155</f>
        <v>979411.04</v>
      </c>
      <c r="E151" s="2">
        <v>0</v>
      </c>
      <c r="F151" s="2">
        <v>0</v>
      </c>
      <c r="G151" s="3">
        <f t="shared" si="0"/>
        <v>417970.69650000002</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8768.99</v>
      </c>
      <c r="D153" s="2">
        <f>'PR-RAS'!E157</f>
        <v>16841</v>
      </c>
      <c r="E153" s="2">
        <v>0</v>
      </c>
      <c r="F153" s="2">
        <v>0</v>
      </c>
      <c r="G153" s="3">
        <f t="shared" si="0"/>
        <v>6452.5504799999999</v>
      </c>
      <c r="H153" s="3">
        <f t="shared" si="1"/>
        <v>1.0000000000218279E-2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4740.87</v>
      </c>
      <c r="D154" s="2">
        <f>'PR-RAS'!E158</f>
        <v>3817.52</v>
      </c>
      <c r="E154" s="2">
        <v>0</v>
      </c>
      <c r="F154" s="2">
        <v>0</v>
      </c>
      <c r="G154" s="3">
        <f t="shared" si="0"/>
        <v>1893.51423</v>
      </c>
      <c r="H154" s="3">
        <f t="shared" si="1"/>
        <v>0.61000000000012733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34224.39</v>
      </c>
      <c r="D155" s="2">
        <f>'PR-RAS'!E159</f>
        <v>45181.62</v>
      </c>
      <c r="E155" s="2">
        <v>0</v>
      </c>
      <c r="F155" s="2">
        <v>0</v>
      </c>
      <c r="G155" s="3">
        <f t="shared" si="0"/>
        <v>19186.495020000002</v>
      </c>
      <c r="H155" s="3">
        <f t="shared" si="1"/>
        <v>0.76999999999679858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138858.71</v>
      </c>
      <c r="D156" s="2">
        <f>'PR-RAS'!E160</f>
        <v>164853.17000000001</v>
      </c>
      <c r="E156" s="2">
        <v>0</v>
      </c>
      <c r="F156" s="2">
        <v>0</v>
      </c>
      <c r="G156" s="3">
        <f t="shared" si="0"/>
        <v>72627.582750000001</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138858.71</v>
      </c>
      <c r="D158" s="2">
        <f>'PR-RAS'!E162</f>
        <v>164853.17000000001</v>
      </c>
      <c r="E158" s="2">
        <v>0</v>
      </c>
      <c r="F158" s="2">
        <v>0</v>
      </c>
      <c r="G158" s="3">
        <f t="shared" si="0"/>
        <v>73564.712850000011</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154050.03</v>
      </c>
      <c r="D160" s="2">
        <f>'PR-RAS'!E164</f>
        <v>166405.56</v>
      </c>
      <c r="E160" s="2">
        <v>0</v>
      </c>
      <c r="F160" s="2">
        <v>0</v>
      </c>
      <c r="G160" s="3">
        <f t="shared" si="0"/>
        <v>77410.922850000003</v>
      </c>
      <c r="H160" s="3">
        <f t="shared" si="1"/>
        <v>0.47000000000116415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21339.010000000002</v>
      </c>
      <c r="D161" s="2">
        <f>'PR-RAS'!E165</f>
        <v>25902.33</v>
      </c>
      <c r="E161" s="2">
        <v>0</v>
      </c>
      <c r="F161" s="2">
        <v>0</v>
      </c>
      <c r="G161" s="3">
        <f t="shared" si="0"/>
        <v>11702.987200000001</v>
      </c>
      <c r="H161" s="3">
        <f t="shared" si="1"/>
        <v>0.3400000000037835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3636.4</v>
      </c>
      <c r="D162" s="2">
        <f>'PR-RAS'!E166</f>
        <v>4399.5</v>
      </c>
      <c r="E162" s="2">
        <v>0</v>
      </c>
      <c r="F162" s="2">
        <v>0</v>
      </c>
      <c r="G162" s="3">
        <f t="shared" si="0"/>
        <v>2002.0994000000001</v>
      </c>
      <c r="H162" s="3">
        <f t="shared" si="1"/>
        <v>0.90000000000009095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17556.61</v>
      </c>
      <c r="D163" s="2">
        <f>'PR-RAS'!E167</f>
        <v>21447.83</v>
      </c>
      <c r="E163" s="2">
        <v>0</v>
      </c>
      <c r="F163" s="2">
        <v>0</v>
      </c>
      <c r="G163" s="3">
        <f t="shared" si="0"/>
        <v>9793.2677400000011</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146</v>
      </c>
      <c r="D164" s="2">
        <f>'PR-RAS'!E168</f>
        <v>0</v>
      </c>
      <c r="E164" s="2">
        <v>0</v>
      </c>
      <c r="F164" s="2">
        <v>0</v>
      </c>
      <c r="G164" s="3">
        <f t="shared" si="0"/>
        <v>23.798000000000002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55</v>
      </c>
      <c r="E165" s="2">
        <v>0</v>
      </c>
      <c r="F165" s="2">
        <v>0</v>
      </c>
      <c r="G165" s="3">
        <f t="shared" si="0"/>
        <v>18.04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53390.82</v>
      </c>
      <c r="D166" s="2">
        <f>'PR-RAS'!E170</f>
        <v>50872.270000000004</v>
      </c>
      <c r="E166" s="2">
        <v>0</v>
      </c>
      <c r="F166" s="2">
        <v>0</v>
      </c>
      <c r="G166" s="3">
        <f t="shared" si="0"/>
        <v>25597.334400000003</v>
      </c>
      <c r="H166" s="3">
        <f t="shared" si="1"/>
        <v>0.45000000000436557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3853.48</v>
      </c>
      <c r="D167" s="2">
        <f>'PR-RAS'!E171</f>
        <v>4194.6000000000004</v>
      </c>
      <c r="E167" s="2">
        <v>0</v>
      </c>
      <c r="F167" s="2">
        <v>0</v>
      </c>
      <c r="G167" s="3">
        <f t="shared" si="0"/>
        <v>2032.2848800000002</v>
      </c>
      <c r="H167" s="3">
        <f t="shared" si="1"/>
        <v>0.87999999999965439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35673.32</v>
      </c>
      <c r="D168" s="2">
        <f>'PR-RAS'!E172</f>
        <v>30208.51</v>
      </c>
      <c r="E168" s="2">
        <v>0</v>
      </c>
      <c r="F168" s="2">
        <v>0</v>
      </c>
      <c r="G168" s="3">
        <f t="shared" si="0"/>
        <v>16047.08678</v>
      </c>
      <c r="H168" s="3">
        <f t="shared" si="1"/>
        <v>0.81000000000130967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13674.21</v>
      </c>
      <c r="D169" s="2">
        <f>'PR-RAS'!E173</f>
        <v>15663.41</v>
      </c>
      <c r="E169" s="2">
        <v>0</v>
      </c>
      <c r="F169" s="2">
        <v>0</v>
      </c>
      <c r="G169" s="3">
        <f t="shared" si="0"/>
        <v>7560.1730400000006</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62.44</v>
      </c>
      <c r="E170" s="2">
        <v>0</v>
      </c>
      <c r="F170" s="2">
        <v>0</v>
      </c>
      <c r="G170" s="3">
        <f t="shared" si="0"/>
        <v>21.10472</v>
      </c>
      <c r="H170" s="3">
        <f t="shared" si="1"/>
        <v>0.43999999999999773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743.31</v>
      </c>
      <c r="E171" s="2">
        <v>0</v>
      </c>
      <c r="F171" s="2">
        <v>0</v>
      </c>
      <c r="G171" s="3">
        <f t="shared" si="0"/>
        <v>252.72540000000001</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189.81</v>
      </c>
      <c r="D173" s="2">
        <f>'PR-RAS'!E177</f>
        <v>0</v>
      </c>
      <c r="E173" s="2">
        <v>0</v>
      </c>
      <c r="F173" s="2">
        <v>0</v>
      </c>
      <c r="G173" s="3">
        <f t="shared" si="0"/>
        <v>32.647320000000001</v>
      </c>
      <c r="H173" s="3">
        <f t="shared" si="1"/>
        <v>0.18999999999999773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21181.780000000002</v>
      </c>
      <c r="D174" s="2">
        <f>'PR-RAS'!E178</f>
        <v>22155.229999999996</v>
      </c>
      <c r="E174" s="2">
        <v>0</v>
      </c>
      <c r="F174" s="2">
        <v>0</v>
      </c>
      <c r="G174" s="3">
        <f t="shared" si="0"/>
        <v>11330.157519999997</v>
      </c>
      <c r="H174" s="3">
        <f t="shared" si="1"/>
        <v>0.44999999999345164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5846.22</v>
      </c>
      <c r="D175" s="2">
        <f>'PR-RAS'!E179</f>
        <v>7915.99</v>
      </c>
      <c r="E175" s="2">
        <v>0</v>
      </c>
      <c r="F175" s="2">
        <v>0</v>
      </c>
      <c r="G175" s="3">
        <f t="shared" si="0"/>
        <v>3772.0067999999997</v>
      </c>
      <c r="H175" s="3">
        <f t="shared" si="1"/>
        <v>0.23000000000047294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1954.7</v>
      </c>
      <c r="D176" s="2">
        <f>'PR-RAS'!E180</f>
        <v>1790.19</v>
      </c>
      <c r="E176" s="2">
        <v>0</v>
      </c>
      <c r="F176" s="2">
        <v>0</v>
      </c>
      <c r="G176" s="3">
        <f t="shared" si="0"/>
        <v>968.6389999999999</v>
      </c>
      <c r="H176" s="3">
        <f t="shared" si="1"/>
        <v>0.49000000000000909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215</v>
      </c>
      <c r="D177" s="2">
        <f>'PR-RAS'!E181</f>
        <v>235</v>
      </c>
      <c r="E177" s="2">
        <v>0</v>
      </c>
      <c r="F177" s="2">
        <v>0</v>
      </c>
      <c r="G177" s="3">
        <f t="shared" si="0"/>
        <v>120.55999999999999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4657.6000000000004</v>
      </c>
      <c r="D178" s="2">
        <f>'PR-RAS'!E182</f>
        <v>4972.3</v>
      </c>
      <c r="E178" s="2">
        <v>0</v>
      </c>
      <c r="F178" s="2">
        <v>0</v>
      </c>
      <c r="G178" s="3">
        <f t="shared" si="0"/>
        <v>2584.5893999999998</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2863.71</v>
      </c>
      <c r="D180" s="2">
        <f>'PR-RAS'!E184</f>
        <v>987.55</v>
      </c>
      <c r="E180" s="2">
        <v>0</v>
      </c>
      <c r="F180" s="2">
        <v>0</v>
      </c>
      <c r="G180" s="3">
        <f t="shared" si="0"/>
        <v>866.14698999999985</v>
      </c>
      <c r="H180" s="3">
        <f t="shared" si="1"/>
        <v>0.74000000000000909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461.78</v>
      </c>
      <c r="D181" s="2">
        <f>'PR-RAS'!E185</f>
        <v>459.4</v>
      </c>
      <c r="E181" s="2">
        <v>0</v>
      </c>
      <c r="F181" s="2">
        <v>0</v>
      </c>
      <c r="G181" s="3">
        <f t="shared" si="0"/>
        <v>248.50439999999998</v>
      </c>
      <c r="H181" s="3">
        <f t="shared" si="1"/>
        <v>0.62000000000000455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2824.5</v>
      </c>
      <c r="D182" s="2">
        <f>'PR-RAS'!E186</f>
        <v>3390.18</v>
      </c>
      <c r="E182" s="2">
        <v>0</v>
      </c>
      <c r="F182" s="2">
        <v>0</v>
      </c>
      <c r="G182" s="3">
        <f t="shared" si="0"/>
        <v>1738.47966</v>
      </c>
      <c r="H182" s="3">
        <f t="shared" si="1"/>
        <v>0.67999999999983629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2358.27</v>
      </c>
      <c r="D183" s="2">
        <f>'PR-RAS'!E187</f>
        <v>2404.62</v>
      </c>
      <c r="E183" s="2">
        <v>0</v>
      </c>
      <c r="F183" s="2">
        <v>0</v>
      </c>
      <c r="G183" s="3">
        <f t="shared" si="0"/>
        <v>1304.4868200000001</v>
      </c>
      <c r="H183" s="3">
        <f t="shared" si="1"/>
        <v>0.65000000000009095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58138.42</v>
      </c>
      <c r="D190" s="2">
        <f>'PR-RAS'!E194</f>
        <v>67475.73000000001</v>
      </c>
      <c r="E190" s="2">
        <v>0</v>
      </c>
      <c r="F190" s="2">
        <v>0</v>
      </c>
      <c r="G190" s="3">
        <f t="shared" si="0"/>
        <v>36493.98732</v>
      </c>
      <c r="H190" s="3">
        <f t="shared" si="1"/>
        <v>0.68999999998777639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74.239999999999995</v>
      </c>
      <c r="D192" s="2">
        <f>'PR-RAS'!E196</f>
        <v>90</v>
      </c>
      <c r="E192" s="2">
        <v>0</v>
      </c>
      <c r="F192" s="2">
        <v>0</v>
      </c>
      <c r="G192" s="3">
        <f t="shared" si="0"/>
        <v>48.559840000000001</v>
      </c>
      <c r="H192" s="3">
        <f t="shared" si="1"/>
        <v>0.23999999999999488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5490.32</v>
      </c>
      <c r="E195" s="2">
        <v>0</v>
      </c>
      <c r="F195" s="2">
        <v>0</v>
      </c>
      <c r="G195" s="3">
        <f t="shared" si="0"/>
        <v>2515.9161599999998</v>
      </c>
      <c r="H195" s="3">
        <f t="shared" si="1"/>
        <v>0.31999999999970896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352.2</v>
      </c>
      <c r="D196" s="2">
        <f>'PR-RAS'!E200</f>
        <v>0</v>
      </c>
      <c r="E196" s="2">
        <v>0</v>
      </c>
      <c r="F196" s="2">
        <v>0</v>
      </c>
      <c r="G196" s="3">
        <f t="shared" si="0"/>
        <v>68.679000000000002</v>
      </c>
      <c r="H196" s="3">
        <f t="shared" si="1"/>
        <v>0.19999999999998863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55560.89</v>
      </c>
      <c r="D197" s="2">
        <f>'PR-RAS'!E201</f>
        <v>61700.41</v>
      </c>
      <c r="E197" s="2">
        <v>0</v>
      </c>
      <c r="F197" s="2">
        <v>0</v>
      </c>
      <c r="G197" s="3">
        <f t="shared" si="0"/>
        <v>35076.495160000006</v>
      </c>
      <c r="H197" s="3">
        <f t="shared" si="1"/>
        <v>0.52000000000407454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294.62</v>
      </c>
      <c r="D198" s="2">
        <f>'PR-RAS'!E202</f>
        <v>147.36000000000001</v>
      </c>
      <c r="E198" s="2">
        <v>0</v>
      </c>
      <c r="F198" s="2">
        <v>0</v>
      </c>
      <c r="G198" s="3">
        <f t="shared" si="0"/>
        <v>116.09998000000002</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294.62</v>
      </c>
      <c r="D212" s="2">
        <f>'PR-RAS'!E216</f>
        <v>147.36000000000001</v>
      </c>
      <c r="E212" s="2">
        <v>0</v>
      </c>
      <c r="F212" s="2">
        <v>0</v>
      </c>
      <c r="G212" s="3">
        <f t="shared" si="0"/>
        <v>124.35074</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135.52000000000001</v>
      </c>
      <c r="D213" s="2">
        <f>'PR-RAS'!E217</f>
        <v>147.36000000000001</v>
      </c>
      <c r="E213" s="2">
        <v>0</v>
      </c>
      <c r="F213" s="2">
        <v>0</v>
      </c>
      <c r="G213" s="3">
        <f t="shared" si="0"/>
        <v>91.210880000000003</v>
      </c>
      <c r="H213" s="3">
        <f t="shared" si="1"/>
        <v>0.84000000000000341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159.1</v>
      </c>
      <c r="D215" s="2">
        <f>'PR-RAS'!E219</f>
        <v>0</v>
      </c>
      <c r="E215" s="2">
        <v>0</v>
      </c>
      <c r="F215" s="2">
        <v>0</v>
      </c>
      <c r="G215" s="3">
        <f t="shared" si="0"/>
        <v>34.047399999999996</v>
      </c>
      <c r="H215" s="3">
        <f t="shared" si="1"/>
        <v>9.9999999999994316E-2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12008.86</v>
      </c>
      <c r="D258" s="2">
        <f>'PR-RAS'!E262</f>
        <v>11070.89</v>
      </c>
      <c r="E258" s="2">
        <v>0</v>
      </c>
      <c r="F258" s="2">
        <v>0</v>
      </c>
      <c r="G258" s="3">
        <f t="shared" si="0"/>
        <v>8776.7144800000005</v>
      </c>
      <c r="H258" s="3">
        <f t="shared" si="1"/>
        <v>0.25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12008.86</v>
      </c>
      <c r="D265" s="2">
        <f>'PR-RAS'!E269</f>
        <v>11070.89</v>
      </c>
      <c r="E265" s="2">
        <v>0</v>
      </c>
      <c r="F265" s="2">
        <v>0</v>
      </c>
      <c r="G265" s="3">
        <f t="shared" si="0"/>
        <v>9015.7689599999994</v>
      </c>
      <c r="H265" s="3">
        <f t="shared" si="1"/>
        <v>0.25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12008.86</v>
      </c>
      <c r="D267" s="2">
        <f>'PR-RAS'!E271</f>
        <v>11070.89</v>
      </c>
      <c r="E267" s="2">
        <v>0</v>
      </c>
      <c r="F267" s="2">
        <v>0</v>
      </c>
      <c r="G267" s="3">
        <f t="shared" si="0"/>
        <v>9084.0702400000009</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387.01</v>
      </c>
      <c r="D269" s="2">
        <f>'PR-RAS'!E273</f>
        <v>360.7</v>
      </c>
      <c r="E269" s="2">
        <v>0</v>
      </c>
      <c r="F269" s="2">
        <v>0</v>
      </c>
      <c r="G269" s="3">
        <f t="shared" si="0"/>
        <v>297.05387999999999</v>
      </c>
      <c r="H269" s="3">
        <f t="shared" si="1"/>
        <v>0.31000000000000227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387.01</v>
      </c>
      <c r="D270" s="2">
        <f>'PR-RAS'!E274</f>
        <v>360.7</v>
      </c>
      <c r="E270" s="2">
        <v>0</v>
      </c>
      <c r="F270" s="2">
        <v>0</v>
      </c>
      <c r="G270" s="3">
        <f t="shared" si="0"/>
        <v>298.16228999999998</v>
      </c>
      <c r="H270" s="3">
        <f t="shared" si="1"/>
        <v>0.31000000000000227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387.01</v>
      </c>
      <c r="D272" s="2">
        <f>'PR-RAS'!E276</f>
        <v>360.7</v>
      </c>
      <c r="E272" s="2">
        <v>0</v>
      </c>
      <c r="F272" s="2">
        <v>0</v>
      </c>
      <c r="G272" s="3">
        <f t="shared" si="0"/>
        <v>300.37910999999997</v>
      </c>
      <c r="H272" s="3">
        <f t="shared" si="1"/>
        <v>0.31000000000000227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1180982.7100000002</v>
      </c>
      <c r="D295" s="2">
        <f>'PR-RAS'!E299</f>
        <v>1388088.86</v>
      </c>
      <c r="E295" s="2">
        <v>0</v>
      </c>
      <c r="F295" s="2">
        <v>0</v>
      </c>
      <c r="G295" s="3">
        <f t="shared" si="12"/>
        <v>1163405.1664200001</v>
      </c>
      <c r="H295" s="3">
        <f t="shared" si="13"/>
        <v>0.42999999970197678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24411.030000000261</v>
      </c>
      <c r="D297" s="2">
        <f>'PR-RAS'!E301</f>
        <v>79182.54000000027</v>
      </c>
      <c r="E297" s="2">
        <v>0</v>
      </c>
      <c r="F297" s="2">
        <v>0</v>
      </c>
      <c r="G297" s="3">
        <f t="shared" si="12"/>
        <v>54101.728560000236</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175769.54</v>
      </c>
      <c r="D298" s="2">
        <f>'PR-RAS'!E302</f>
        <v>151358.51</v>
      </c>
      <c r="E298" s="2">
        <v>0</v>
      </c>
      <c r="F298" s="2">
        <v>0</v>
      </c>
      <c r="G298" s="3">
        <f t="shared" si="12"/>
        <v>142110.50832000002</v>
      </c>
      <c r="H298" s="3">
        <f t="shared" si="13"/>
        <v>0.9499999999825377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17800.22</v>
      </c>
      <c r="D300" s="2">
        <f>'PR-RAS'!E304</f>
        <v>96451.78</v>
      </c>
      <c r="E300" s="2">
        <v>0</v>
      </c>
      <c r="F300" s="2">
        <v>0</v>
      </c>
      <c r="G300" s="3">
        <f t="shared" si="12"/>
        <v>63000.430219999995</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48.01</v>
      </c>
      <c r="D301" s="2">
        <f>'PR-RAS'!E305</f>
        <v>39.659999999999997</v>
      </c>
      <c r="E301" s="2">
        <v>0</v>
      </c>
      <c r="F301" s="2">
        <v>0</v>
      </c>
      <c r="G301" s="3">
        <f t="shared" si="12"/>
        <v>38.198999999999991</v>
      </c>
      <c r="H301" s="3">
        <f t="shared" si="13"/>
        <v>0.35000000000000142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1404.16</v>
      </c>
      <c r="D355" s="2">
        <f>'PR-RAS'!E360</f>
        <v>7149.5300000000007</v>
      </c>
      <c r="E355" s="2">
        <v>0</v>
      </c>
      <c r="F355" s="2">
        <v>0</v>
      </c>
      <c r="G355" s="3">
        <f t="shared" si="12"/>
        <v>5558.9398799999999</v>
      </c>
      <c r="H355" s="3">
        <f t="shared" si="13"/>
        <v>0.62999999999942702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1404.16</v>
      </c>
      <c r="D368" s="2">
        <f>'PR-RAS'!E373</f>
        <v>7149.5300000000007</v>
      </c>
      <c r="E368" s="2">
        <v>0</v>
      </c>
      <c r="F368" s="2">
        <v>0</v>
      </c>
      <c r="G368" s="3">
        <f t="shared" si="12"/>
        <v>5763.0817400000005</v>
      </c>
      <c r="H368" s="3">
        <f t="shared" si="13"/>
        <v>0.62999999999942702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3757.13</v>
      </c>
      <c r="E374" s="2">
        <v>0</v>
      </c>
      <c r="F374" s="2">
        <v>0</v>
      </c>
      <c r="G374" s="3">
        <f t="shared" si="12"/>
        <v>2802.81898</v>
      </c>
      <c r="H374" s="3">
        <f t="shared" si="13"/>
        <v>0.13000000000010914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3757.13</v>
      </c>
      <c r="E375" s="2">
        <v>0</v>
      </c>
      <c r="F375" s="2">
        <v>0</v>
      </c>
      <c r="G375" s="3">
        <f t="shared" si="12"/>
        <v>2810.3332399999999</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1404.16</v>
      </c>
      <c r="D388" s="2">
        <f>'PR-RAS'!E393</f>
        <v>3392.4</v>
      </c>
      <c r="E388" s="2">
        <v>0</v>
      </c>
      <c r="F388" s="2">
        <v>0</v>
      </c>
      <c r="G388" s="3">
        <f t="shared" si="12"/>
        <v>3169.12752</v>
      </c>
      <c r="H388" s="3">
        <f t="shared" si="13"/>
        <v>0.5600000000001728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1404.16</v>
      </c>
      <c r="D389" s="2">
        <f>'PR-RAS'!E394</f>
        <v>3392.4</v>
      </c>
      <c r="E389" s="2">
        <v>0</v>
      </c>
      <c r="F389" s="2">
        <v>0</v>
      </c>
      <c r="G389" s="3">
        <f t="shared" si="12"/>
        <v>3177.31648</v>
      </c>
      <c r="H389" s="3">
        <f t="shared" si="13"/>
        <v>0.5600000000001728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1404.16</v>
      </c>
      <c r="D413" s="2">
        <f>'PR-RAS'!E418</f>
        <v>7149.5300000000007</v>
      </c>
      <c r="E413" s="2">
        <v>0</v>
      </c>
      <c r="F413" s="2">
        <v>0</v>
      </c>
      <c r="G413" s="3">
        <f t="shared" si="12"/>
        <v>6469.7266399999999</v>
      </c>
      <c r="H413" s="3">
        <f t="shared" si="13"/>
        <v>0.62999999999942702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107661.44</v>
      </c>
      <c r="D415" s="2">
        <f>'PR-RAS'!E420</f>
        <v>109065.60000000001</v>
      </c>
      <c r="E415" s="2">
        <v>0</v>
      </c>
      <c r="F415" s="2">
        <v>0</v>
      </c>
      <c r="G415" s="3">
        <f t="shared" si="12"/>
        <v>134878.15296000001</v>
      </c>
      <c r="H415" s="3">
        <f t="shared" si="13"/>
        <v>0.83999999999650754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1156571.68</v>
      </c>
      <c r="D417" s="2">
        <f>'PR-RAS'!E422</f>
        <v>1308906.3199999998</v>
      </c>
      <c r="E417" s="2">
        <v>0</v>
      </c>
      <c r="F417" s="2">
        <v>0</v>
      </c>
      <c r="G417" s="3">
        <f t="shared" si="12"/>
        <v>1570143.8771199996</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1182386.8700000001</v>
      </c>
      <c r="D418" s="2">
        <f>'PR-RAS'!E423</f>
        <v>1395238.3900000001</v>
      </c>
      <c r="E418" s="2">
        <v>0</v>
      </c>
      <c r="F418" s="2">
        <v>0</v>
      </c>
      <c r="G418" s="3">
        <f t="shared" si="12"/>
        <v>1656684.1420500001</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25815.190000000177</v>
      </c>
      <c r="D420" s="2">
        <f>'PR-RAS'!E425</f>
        <v>86332.070000000298</v>
      </c>
      <c r="E420" s="2">
        <v>0</v>
      </c>
      <c r="F420" s="2">
        <v>0</v>
      </c>
      <c r="G420" s="3">
        <f t="shared" si="12"/>
        <v>83162.839270000317</v>
      </c>
      <c r="H420" s="3">
        <f t="shared" si="13"/>
        <v>0.26000000047497451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68108.100000000006</v>
      </c>
      <c r="D421" s="2">
        <f>'PR-RAS'!E426</f>
        <v>42292.91</v>
      </c>
      <c r="E421" s="2">
        <v>0</v>
      </c>
      <c r="F421" s="2">
        <v>0</v>
      </c>
      <c r="G421" s="3">
        <f t="shared" si="12"/>
        <v>64131.446400000001</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17800.22</v>
      </c>
      <c r="D423" s="2">
        <f>'PR-RAS'!E428</f>
        <v>96451.78</v>
      </c>
      <c r="E423" s="2">
        <v>0</v>
      </c>
      <c r="F423" s="2">
        <v>0</v>
      </c>
      <c r="G423" s="3">
        <f t="shared" si="12"/>
        <v>88916.995159999991</v>
      </c>
      <c r="H423" s="3">
        <f t="shared" si="13"/>
        <v>0.44000000000232831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306.44</v>
      </c>
      <c r="D636" s="2">
        <f>'PR-RAS'!E642</f>
        <v>306.44</v>
      </c>
      <c r="E636" s="2">
        <v>0</v>
      </c>
      <c r="F636" s="2">
        <v>0</v>
      </c>
      <c r="G636" s="3">
        <f t="shared" si="14"/>
        <v>583.76819999999998</v>
      </c>
      <c r="H636" s="3">
        <f t="shared" si="15"/>
        <v>0.87999999999999545</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1156571.68</v>
      </c>
      <c r="D637" s="2">
        <f>'PR-RAS'!E643</f>
        <v>1308906.3199999998</v>
      </c>
      <c r="E637" s="2">
        <v>0</v>
      </c>
      <c r="F637" s="2">
        <v>0</v>
      </c>
      <c r="G637" s="3">
        <f t="shared" si="14"/>
        <v>2400508.4275199994</v>
      </c>
      <c r="H637" s="3">
        <f t="shared" si="15"/>
        <v>0.63999999989755452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1182386.8700000001</v>
      </c>
      <c r="D638" s="2">
        <f>'PR-RAS'!E644</f>
        <v>1395238.3900000001</v>
      </c>
      <c r="E638" s="2">
        <v>0</v>
      </c>
      <c r="F638" s="2">
        <v>0</v>
      </c>
      <c r="G638" s="3">
        <f t="shared" si="14"/>
        <v>2530714.1450500004</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25815.190000000177</v>
      </c>
      <c r="D640" s="2">
        <f>'PR-RAS'!E646</f>
        <v>86332.070000000298</v>
      </c>
      <c r="E640" s="2">
        <v>0</v>
      </c>
      <c r="F640" s="2">
        <v>0</v>
      </c>
      <c r="G640" s="3">
        <f t="shared" si="14"/>
        <v>126828.2918700005</v>
      </c>
      <c r="H640" s="3">
        <f t="shared" si="15"/>
        <v>0.26000000047497451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67801.66</v>
      </c>
      <c r="D641" s="2">
        <f>'PR-RAS'!E647</f>
        <v>41986.47</v>
      </c>
      <c r="E641" s="2">
        <v>0</v>
      </c>
      <c r="F641" s="2">
        <v>0</v>
      </c>
      <c r="G641" s="3">
        <f t="shared" si="14"/>
        <v>97135.744000000006</v>
      </c>
      <c r="H641" s="3">
        <f t="shared" si="15"/>
        <v>0.80999999999767169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41986.469999999827</v>
      </c>
      <c r="D643" s="2">
        <f>'PR-RAS'!E649</f>
        <v>0</v>
      </c>
      <c r="E643" s="2">
        <v>0</v>
      </c>
      <c r="F643" s="2">
        <v>0</v>
      </c>
      <c r="G643" s="3">
        <f t="shared" si="14"/>
        <v>26955.313739999889</v>
      </c>
      <c r="H643" s="3">
        <f t="shared" si="15"/>
        <v>0.46999999982654117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44345.600000000297</v>
      </c>
      <c r="E644" s="2">
        <v>0</v>
      </c>
      <c r="F644" s="2">
        <v>0</v>
      </c>
      <c r="G644" s="3">
        <f t="shared" si="14"/>
        <v>57028.441600000384</v>
      </c>
      <c r="H644" s="3">
        <f t="shared" si="15"/>
        <v>0.39999999970314093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72833.710000000006</v>
      </c>
      <c r="D645" s="2">
        <f>'PR-RAS'!E651</f>
        <v>0</v>
      </c>
      <c r="E645" s="2">
        <v>0</v>
      </c>
      <c r="F645" s="2">
        <v>0</v>
      </c>
      <c r="G645" s="3">
        <f t="shared" si="14"/>
        <v>46904.909240000008</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102.71</v>
      </c>
      <c r="D646" s="2">
        <f>'PR-RAS'!E653</f>
        <v>102.71</v>
      </c>
      <c r="E646" s="2">
        <v>0</v>
      </c>
      <c r="F646" s="2">
        <v>0</v>
      </c>
      <c r="G646" s="3">
        <f t="shared" si="14"/>
        <v>198.74385000000001</v>
      </c>
      <c r="H646" s="3">
        <f t="shared" si="15"/>
        <v>0.58000000000001251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2726.5</v>
      </c>
      <c r="D647" s="2">
        <f>'PR-RAS'!E654</f>
        <v>356.7</v>
      </c>
      <c r="E647" s="2">
        <v>0</v>
      </c>
      <c r="F647" s="2">
        <v>0</v>
      </c>
      <c r="G647" s="3">
        <f t="shared" si="14"/>
        <v>2222.1754000000001</v>
      </c>
      <c r="H647" s="3">
        <f t="shared" si="15"/>
        <v>0.80000000000001137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2726.5</v>
      </c>
      <c r="D648" s="2">
        <f>'PR-RAS'!E655</f>
        <v>456.13</v>
      </c>
      <c r="E648" s="2">
        <v>0</v>
      </c>
      <c r="F648" s="2">
        <v>0</v>
      </c>
      <c r="G648" s="3">
        <f t="shared" si="14"/>
        <v>2354.27772</v>
      </c>
      <c r="H648" s="3">
        <f t="shared" si="15"/>
        <v>0.62999999999999545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102.71000000000004</v>
      </c>
      <c r="D649" s="2">
        <f>'PR-RAS'!E656</f>
        <v>3.2799999999999727</v>
      </c>
      <c r="E649" s="2">
        <v>0</v>
      </c>
      <c r="F649" s="2">
        <v>0</v>
      </c>
      <c r="G649" s="3">
        <f t="shared" si="14"/>
        <v>70.806959999999989</v>
      </c>
      <c r="H649" s="3">
        <f t="shared" si="15"/>
        <v>0.56999999999993634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891114.91</v>
      </c>
      <c r="D676" s="2">
        <f>'PR-RAS'!E683</f>
        <v>992858</v>
      </c>
      <c r="E676" s="2">
        <v>0</v>
      </c>
      <c r="F676" s="2">
        <v>0</v>
      </c>
      <c r="G676" s="3">
        <f t="shared" si="14"/>
        <v>1941860.8642500003</v>
      </c>
      <c r="H676" s="3">
        <f t="shared" si="15"/>
        <v>8.999999996740371E-2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1404.16</v>
      </c>
      <c r="D678" s="2">
        <f>'PR-RAS'!E685</f>
        <v>3392.4</v>
      </c>
      <c r="E678" s="2">
        <v>0</v>
      </c>
      <c r="F678" s="2">
        <v>0</v>
      </c>
      <c r="G678" s="3">
        <f t="shared" si="14"/>
        <v>5543.9259200000006</v>
      </c>
      <c r="H678" s="3">
        <f t="shared" si="15"/>
        <v>0.5600000000001728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22818.38</v>
      </c>
      <c r="E695" s="2">
        <v>0</v>
      </c>
      <c r="F695" s="2">
        <v>0</v>
      </c>
      <c r="G695" s="3">
        <f t="shared" si="14"/>
        <v>31671.91144</v>
      </c>
      <c r="H695" s="3">
        <f t="shared" si="15"/>
        <v>0.38000000000101863</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106520.24</v>
      </c>
      <c r="D717" s="2">
        <f>'PR-RAS'!E724</f>
        <v>109010.19</v>
      </c>
      <c r="E717" s="2">
        <v>0</v>
      </c>
      <c r="F717" s="2">
        <v>0</v>
      </c>
      <c r="G717" s="3">
        <f t="shared" si="14"/>
        <v>232371.08391999998</v>
      </c>
      <c r="H717" s="3">
        <f t="shared" si="15"/>
        <v>0.430000000007567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3365.69</v>
      </c>
      <c r="E725" s="2">
        <v>0</v>
      </c>
      <c r="F725" s="2">
        <v>0</v>
      </c>
      <c r="G725" s="3">
        <f t="shared" si="14"/>
        <v>4873.5191199999999</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17556.61</v>
      </c>
      <c r="D727" s="2">
        <f>'PR-RAS'!E734</f>
        <v>21447.83</v>
      </c>
      <c r="E727" s="2">
        <v>0</v>
      </c>
      <c r="F727" s="2">
        <v>0</v>
      </c>
      <c r="G727" s="3">
        <f t="shared" si="14"/>
        <v>43888.348020000005</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2304.06</v>
      </c>
      <c r="D729" s="2">
        <f>'PR-RAS'!E736</f>
        <v>43.8</v>
      </c>
      <c r="E729" s="2">
        <v>0</v>
      </c>
      <c r="F729" s="2">
        <v>0</v>
      </c>
      <c r="G729" s="3">
        <f t="shared" si="14"/>
        <v>1741.1284799999999</v>
      </c>
      <c r="H729" s="3">
        <f t="shared" si="15"/>
        <v>0.25999999999994827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459.4</v>
      </c>
      <c r="E730" s="2">
        <v>0</v>
      </c>
      <c r="F730" s="2">
        <v>0</v>
      </c>
      <c r="G730" s="3">
        <f t="shared" si="14"/>
        <v>669.8051999999999</v>
      </c>
      <c r="H730" s="3">
        <f t="shared" si="15"/>
        <v>0.39999999999997726</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461.78</v>
      </c>
      <c r="D731" s="2">
        <f>'PR-RAS'!E738</f>
        <v>0</v>
      </c>
      <c r="E731" s="2">
        <v>0</v>
      </c>
      <c r="F731" s="2">
        <v>0</v>
      </c>
      <c r="G731" s="3">
        <f t="shared" si="14"/>
        <v>337.09939999999995</v>
      </c>
      <c r="H731" s="3">
        <f t="shared" si="15"/>
        <v>0.22000000000002728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74.239999999999995</v>
      </c>
      <c r="D735" s="2">
        <f>'PR-RAS'!E742</f>
        <v>90</v>
      </c>
      <c r="E735" s="2">
        <v>0</v>
      </c>
      <c r="F735" s="2">
        <v>0</v>
      </c>
      <c r="G735" s="3">
        <f t="shared" si="14"/>
        <v>186.61216000000002</v>
      </c>
      <c r="H735" s="3">
        <f t="shared" si="15"/>
        <v>0.23999999999999488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5490.32</v>
      </c>
      <c r="E737" s="2">
        <v>0</v>
      </c>
      <c r="F737" s="2">
        <v>0</v>
      </c>
      <c r="G737" s="3">
        <f t="shared" si="28"/>
        <v>8081.7510399999992</v>
      </c>
      <c r="H737" s="3">
        <f t="shared" si="29"/>
        <v>0.31999999999970896</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472.41</v>
      </c>
      <c r="D844" s="2">
        <f>'PR-RAS'!E851</f>
        <v>275.39</v>
      </c>
      <c r="E844" s="2">
        <v>0</v>
      </c>
      <c r="F844" s="2">
        <v>0</v>
      </c>
      <c r="G844" s="3">
        <f t="shared" si="34"/>
        <v>862.54917</v>
      </c>
      <c r="H844" s="3">
        <f t="shared" si="35"/>
        <v>0.80000000000001137</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11536.45</v>
      </c>
      <c r="D848" s="2">
        <f>'PR-RAS'!E855</f>
        <v>10795.5</v>
      </c>
      <c r="E848" s="2">
        <v>0</v>
      </c>
      <c r="F848" s="2">
        <v>0</v>
      </c>
      <c r="G848" s="3">
        <f t="shared" si="34"/>
        <v>28058.950149999997</v>
      </c>
      <c r="H848" s="3">
        <f t="shared" si="35"/>
        <v>0.9500000000007276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269015.93000000005</v>
      </c>
      <c r="D1011" s="7">
        <f>BILANCA!E6</f>
        <v>272903.42999999993</v>
      </c>
      <c r="E1011" s="7">
        <v>0</v>
      </c>
      <c r="F1011" s="7">
        <v>0</v>
      </c>
      <c r="G1011" s="8">
        <f t="shared" ref="G1011:G1306" si="38">B1011/1000*C1011+B1011/500*D1011</f>
        <v>814.82278999999994</v>
      </c>
      <c r="H1011" s="8">
        <f t="shared" si="35"/>
        <v>0.49999999988358468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91326.77</v>
      </c>
      <c r="D1012" s="2">
        <f>BILANCA!E7</f>
        <v>77476.589999999938</v>
      </c>
      <c r="E1012" s="2">
        <v>0</v>
      </c>
      <c r="F1012" s="2">
        <v>0</v>
      </c>
      <c r="G1012" s="3">
        <f t="shared" si="38"/>
        <v>492.5598999999998</v>
      </c>
      <c r="H1012" s="3">
        <f t="shared" si="35"/>
        <v>0.64000000005762558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26013.67</v>
      </c>
      <c r="D1013" s="2">
        <f>BILANCA!E8</f>
        <v>26013.67</v>
      </c>
      <c r="E1013" s="2">
        <v>0</v>
      </c>
      <c r="F1013" s="2">
        <v>0</v>
      </c>
      <c r="G1013" s="3">
        <f t="shared" si="38"/>
        <v>234.12303</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26013.67</v>
      </c>
      <c r="D1014" s="2">
        <f>BILANCA!E9</f>
        <v>26013.67</v>
      </c>
      <c r="E1014" s="2">
        <v>0</v>
      </c>
      <c r="F1014" s="2">
        <v>0</v>
      </c>
      <c r="G1014" s="3">
        <f t="shared" si="38"/>
        <v>312.16404</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65313.100000000006</v>
      </c>
      <c r="D1017" s="2">
        <f>BILANCA!E12</f>
        <v>51462.919999999947</v>
      </c>
      <c r="E1017" s="2">
        <v>0</v>
      </c>
      <c r="F1017" s="2">
        <v>0</v>
      </c>
      <c r="G1017" s="3">
        <f t="shared" si="38"/>
        <v>1177.6725799999992</v>
      </c>
      <c r="H1017" s="3">
        <f t="shared" si="35"/>
        <v>0.1800000000584987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8635.0200000000041</v>
      </c>
      <c r="D1018" s="2">
        <f>BILANCA!E13</f>
        <v>8552.7200000000012</v>
      </c>
      <c r="E1018" s="2">
        <v>0</v>
      </c>
      <c r="F1018" s="2">
        <v>0</v>
      </c>
      <c r="G1018" s="3">
        <f t="shared" si="38"/>
        <v>205.92368000000005</v>
      </c>
      <c r="H1018" s="3">
        <f t="shared" si="35"/>
        <v>0.30000000000291038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3177.05</v>
      </c>
      <c r="D1019" s="2">
        <f>BILANCA!E14</f>
        <v>3177.05</v>
      </c>
      <c r="E1019" s="2">
        <v>0</v>
      </c>
      <c r="F1019" s="2">
        <v>0</v>
      </c>
      <c r="G1019" s="3">
        <f t="shared" si="38"/>
        <v>85.780349999999999</v>
      </c>
      <c r="H1019" s="3">
        <f t="shared" si="35"/>
        <v>0.1000000000003638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111976.49</v>
      </c>
      <c r="D1020" s="2">
        <f>BILANCA!E15</f>
        <v>111976.49</v>
      </c>
      <c r="E1020" s="2">
        <v>0</v>
      </c>
      <c r="F1020" s="2">
        <v>0</v>
      </c>
      <c r="G1020" s="3">
        <f t="shared" si="38"/>
        <v>3359.2947000000004</v>
      </c>
      <c r="H1020" s="3">
        <f t="shared" si="35"/>
        <v>0.98000000001047738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106518.52</v>
      </c>
      <c r="D1023" s="2">
        <f>BILANCA!E18</f>
        <v>106600.82</v>
      </c>
      <c r="E1023" s="2">
        <v>0</v>
      </c>
      <c r="F1023" s="2">
        <v>0</v>
      </c>
      <c r="G1023" s="3">
        <f t="shared" si="38"/>
        <v>4156.3620799999999</v>
      </c>
      <c r="H1023" s="3">
        <f t="shared" si="35"/>
        <v>0.65999999998894054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52755.880000000005</v>
      </c>
      <c r="D1024" s="2">
        <f>BILANCA!E19</f>
        <v>37449.069999999949</v>
      </c>
      <c r="E1024" s="2">
        <v>0</v>
      </c>
      <c r="F1024" s="2">
        <v>0</v>
      </c>
      <c r="G1024" s="3">
        <f t="shared" si="38"/>
        <v>1787.1562799999988</v>
      </c>
      <c r="H1024" s="3">
        <f t="shared" si="35"/>
        <v>0.18999999994412065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226234.7</v>
      </c>
      <c r="D1025" s="2">
        <f>BILANCA!E20</f>
        <v>218659.77</v>
      </c>
      <c r="E1025" s="2">
        <v>0</v>
      </c>
      <c r="F1025" s="2">
        <v>0</v>
      </c>
      <c r="G1025" s="3">
        <f t="shared" si="38"/>
        <v>9953.3135999999995</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7710.97</v>
      </c>
      <c r="D1026" s="2">
        <f>BILANCA!E21</f>
        <v>6719.83</v>
      </c>
      <c r="E1026" s="2">
        <v>0</v>
      </c>
      <c r="F1026" s="2">
        <v>0</v>
      </c>
      <c r="G1026" s="3">
        <f t="shared" si="38"/>
        <v>338.41007999999999</v>
      </c>
      <c r="H1026" s="3">
        <f t="shared" si="35"/>
        <v>0.1999999999998181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78222.59</v>
      </c>
      <c r="D1027" s="2">
        <f>BILANCA!E22</f>
        <v>78222.59</v>
      </c>
      <c r="E1027" s="2">
        <v>0</v>
      </c>
      <c r="F1027" s="2">
        <v>0</v>
      </c>
      <c r="G1027" s="3">
        <f t="shared" si="38"/>
        <v>3989.3520900000003</v>
      </c>
      <c r="H1027" s="3">
        <f t="shared" si="35"/>
        <v>0.82000000000698492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16522.23</v>
      </c>
      <c r="D1030" s="2">
        <f>BILANCA!E25</f>
        <v>16056.53</v>
      </c>
      <c r="E1030" s="2">
        <v>0</v>
      </c>
      <c r="F1030" s="2">
        <v>0</v>
      </c>
      <c r="G1030" s="3">
        <f t="shared" si="38"/>
        <v>972.70579999999995</v>
      </c>
      <c r="H1030" s="3">
        <f t="shared" si="35"/>
        <v>0.69999999999890861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37507.370000000003</v>
      </c>
      <c r="D1031" s="2">
        <f>BILANCA!E26</f>
        <v>37507.370000000003</v>
      </c>
      <c r="E1031" s="2">
        <v>0</v>
      </c>
      <c r="F1031" s="2">
        <v>0</v>
      </c>
      <c r="G1031" s="3">
        <f t="shared" si="38"/>
        <v>2362.9643100000003</v>
      </c>
      <c r="H1031" s="3">
        <f t="shared" si="35"/>
        <v>0.74000000000523869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313441.98</v>
      </c>
      <c r="D1033" s="2">
        <f>BILANCA!E28</f>
        <v>319717.02</v>
      </c>
      <c r="E1033" s="2">
        <v>0</v>
      </c>
      <c r="F1033" s="2">
        <v>0</v>
      </c>
      <c r="G1033" s="3">
        <f t="shared" si="38"/>
        <v>21916.14846</v>
      </c>
      <c r="H1033" s="3">
        <f t="shared" si="35"/>
        <v>4.0000000037252903E-2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3922.1999999999971</v>
      </c>
      <c r="D1040" s="2">
        <f>BILANCA!E35</f>
        <v>5461.1299999999974</v>
      </c>
      <c r="E1040" s="2">
        <v>0</v>
      </c>
      <c r="F1040" s="2">
        <v>0</v>
      </c>
      <c r="G1040" s="3">
        <f t="shared" si="38"/>
        <v>445.33379999999977</v>
      </c>
      <c r="H1040" s="3">
        <f t="shared" si="35"/>
        <v>0.32999999999447027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49464.02</v>
      </c>
      <c r="D1041" s="2">
        <f>BILANCA!E36</f>
        <v>52856.42</v>
      </c>
      <c r="E1041" s="2">
        <v>0</v>
      </c>
      <c r="F1041" s="2">
        <v>0</v>
      </c>
      <c r="G1041" s="3">
        <f t="shared" si="38"/>
        <v>4810.4826599999997</v>
      </c>
      <c r="H1041" s="3">
        <f t="shared" si="35"/>
        <v>0.43999999999505235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45541.82</v>
      </c>
      <c r="D1045" s="2">
        <f>BILANCA!E40</f>
        <v>47395.29</v>
      </c>
      <c r="E1045" s="2">
        <v>0</v>
      </c>
      <c r="F1045" s="2">
        <v>0</v>
      </c>
      <c r="G1045" s="3">
        <f t="shared" si="38"/>
        <v>4911.634</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2073.7399999999998</v>
      </c>
      <c r="D1052" s="2">
        <f>BILANCA!E47</f>
        <v>1994.75</v>
      </c>
      <c r="E1052" s="2">
        <v>0</v>
      </c>
      <c r="F1052" s="2">
        <v>0</v>
      </c>
      <c r="G1052" s="3">
        <f t="shared" si="38"/>
        <v>254.65607999999997</v>
      </c>
      <c r="H1052" s="3">
        <f t="shared" si="35"/>
        <v>0.51000000000021828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2073.7399999999998</v>
      </c>
      <c r="D1055" s="2">
        <f>BILANCA!E50</f>
        <v>1994.75</v>
      </c>
      <c r="E1055" s="2">
        <v>0</v>
      </c>
      <c r="F1055" s="2">
        <v>0</v>
      </c>
      <c r="G1055" s="3">
        <f t="shared" si="38"/>
        <v>272.8458</v>
      </c>
      <c r="H1055" s="3">
        <f t="shared" si="35"/>
        <v>0.51000000000021828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30380.47</v>
      </c>
      <c r="D1059" s="2">
        <f>BILANCA!E54</f>
        <v>29905.05</v>
      </c>
      <c r="E1059" s="2">
        <v>0</v>
      </c>
      <c r="F1059" s="2">
        <v>0</v>
      </c>
      <c r="G1059" s="3">
        <f t="shared" si="38"/>
        <v>4419.3379299999997</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30380.47</v>
      </c>
      <c r="D1060" s="2">
        <f>BILANCA!E55</f>
        <v>29905.05</v>
      </c>
      <c r="E1060" s="2">
        <v>0</v>
      </c>
      <c r="F1060" s="2">
        <v>0</v>
      </c>
      <c r="G1060" s="3">
        <f t="shared" si="38"/>
        <v>4509.5285000000003</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177689.16000000003</v>
      </c>
      <c r="D1074" s="2">
        <f>BILANCA!E69</f>
        <v>195426.84000000003</v>
      </c>
      <c r="E1074" s="2">
        <v>0</v>
      </c>
      <c r="F1074" s="2">
        <v>0</v>
      </c>
      <c r="G1074" s="3">
        <f t="shared" si="38"/>
        <v>36386.741760000004</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102.71000000000001</v>
      </c>
      <c r="D1075" s="2">
        <f>BILANCA!E70</f>
        <v>3.28</v>
      </c>
      <c r="E1075" s="2">
        <v>0</v>
      </c>
      <c r="F1075" s="2">
        <v>0</v>
      </c>
      <c r="G1075" s="3">
        <f t="shared" si="38"/>
        <v>7.1025500000000008</v>
      </c>
      <c r="H1075" s="3">
        <f t="shared" si="35"/>
        <v>0.56999999999999185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99.43</v>
      </c>
      <c r="D1076" s="2">
        <f>BILANCA!E71</f>
        <v>0</v>
      </c>
      <c r="E1076" s="2">
        <v>0</v>
      </c>
      <c r="F1076" s="2">
        <v>0</v>
      </c>
      <c r="G1076" s="3">
        <f t="shared" si="38"/>
        <v>6.562380000000001</v>
      </c>
      <c r="H1076" s="3">
        <f t="shared" si="35"/>
        <v>0.43000000000000682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99.43</v>
      </c>
      <c r="D1078" s="2">
        <f>BILANCA!E73</f>
        <v>0</v>
      </c>
      <c r="E1078" s="2">
        <v>0</v>
      </c>
      <c r="F1078" s="2">
        <v>0</v>
      </c>
      <c r="G1078" s="3">
        <f t="shared" si="38"/>
        <v>6.7612400000000008</v>
      </c>
      <c r="H1078" s="3">
        <f t="shared" si="35"/>
        <v>0.43000000000000682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3.28</v>
      </c>
      <c r="D1085" s="2">
        <f>BILANCA!E80</f>
        <v>3.28</v>
      </c>
      <c r="E1085" s="2">
        <v>0</v>
      </c>
      <c r="F1085" s="2">
        <v>0</v>
      </c>
      <c r="G1085" s="3">
        <f t="shared" si="38"/>
        <v>0.73799999999999988</v>
      </c>
      <c r="H1085" s="3">
        <f t="shared" si="35"/>
        <v>0.55999999999999961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3075.17</v>
      </c>
      <c r="D1087" s="2">
        <f>BILANCA!E82</f>
        <v>4088.35</v>
      </c>
      <c r="E1087" s="2">
        <v>0</v>
      </c>
      <c r="F1087" s="2">
        <v>0</v>
      </c>
      <c r="G1087" s="3">
        <f t="shared" si="38"/>
        <v>866.39399000000003</v>
      </c>
      <c r="H1087" s="3">
        <f t="shared" si="35"/>
        <v>0.51999999999998181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477.4</v>
      </c>
      <c r="D1090" s="2">
        <f>BILANCA!E85</f>
        <v>477.4</v>
      </c>
      <c r="E1090" s="2">
        <v>0</v>
      </c>
      <c r="F1090" s="2">
        <v>0</v>
      </c>
      <c r="G1090" s="3">
        <f t="shared" si="38"/>
        <v>114.57599999999999</v>
      </c>
      <c r="H1090" s="3">
        <f t="shared" si="35"/>
        <v>0.79999999999995453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2597.77</v>
      </c>
      <c r="D1092" s="2">
        <f>BILANCA!E87</f>
        <v>3610.95</v>
      </c>
      <c r="E1092" s="2">
        <v>0</v>
      </c>
      <c r="F1092" s="2">
        <v>0</v>
      </c>
      <c r="G1092" s="3">
        <f t="shared" si="38"/>
        <v>805.21294</v>
      </c>
      <c r="H1092" s="3">
        <f t="shared" si="35"/>
        <v>0.28000000000020009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101677.57</v>
      </c>
      <c r="D1152" s="2">
        <f>BILANCA!E147</f>
        <v>191335.21000000002</v>
      </c>
      <c r="E1152" s="2">
        <v>0</v>
      </c>
      <c r="F1152" s="2">
        <v>0</v>
      </c>
      <c r="G1152" s="3">
        <f t="shared" si="38"/>
        <v>68777.414579999997</v>
      </c>
      <c r="H1152" s="3">
        <f t="shared" si="41"/>
        <v>0.64000000001396984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3624.38</v>
      </c>
      <c r="D1155" s="2">
        <f>BILANCA!E150</f>
        <v>85359.8</v>
      </c>
      <c r="E1155" s="2">
        <v>0</v>
      </c>
      <c r="F1155" s="2">
        <v>0</v>
      </c>
      <c r="G1155" s="3">
        <f t="shared" si="38"/>
        <v>25279.877100000002</v>
      </c>
      <c r="H1155" s="3">
        <f t="shared" si="41"/>
        <v>0.57999999999719876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3624.38</v>
      </c>
      <c r="D1157" s="2">
        <f>BILANCA!E152</f>
        <v>3624.38</v>
      </c>
      <c r="E1157" s="2">
        <v>0</v>
      </c>
      <c r="F1157" s="2">
        <v>0</v>
      </c>
      <c r="G1157" s="3">
        <f t="shared" si="38"/>
        <v>1598.35158</v>
      </c>
      <c r="H1157" s="3">
        <f t="shared" si="41"/>
        <v>0.76000000000021828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81735.42</v>
      </c>
      <c r="E1161" s="2">
        <v>0</v>
      </c>
      <c r="F1161" s="2">
        <v>0</v>
      </c>
      <c r="G1161" s="3">
        <f t="shared" si="38"/>
        <v>24684.096839999998</v>
      </c>
      <c r="H1161" s="3">
        <f t="shared" si="41"/>
        <v>0.41999999999825377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33837.550000000003</v>
      </c>
      <c r="D1165" s="2">
        <f>BILANCA!E160</f>
        <v>33032.980000000003</v>
      </c>
      <c r="E1165" s="2">
        <v>0</v>
      </c>
      <c r="F1165" s="2">
        <v>0</v>
      </c>
      <c r="G1165" s="3">
        <f t="shared" si="38"/>
        <v>15485.044050000002</v>
      </c>
      <c r="H1165" s="3">
        <f t="shared" si="41"/>
        <v>0.4699999999938882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169.36</v>
      </c>
      <c r="D1166" s="2">
        <f>BILANCA!E161</f>
        <v>161.01</v>
      </c>
      <c r="E1166" s="2">
        <v>0</v>
      </c>
      <c r="F1166" s="2">
        <v>0</v>
      </c>
      <c r="G1166" s="3">
        <f t="shared" si="38"/>
        <v>76.655280000000005</v>
      </c>
      <c r="H1166" s="3">
        <f t="shared" si="41"/>
        <v>0.37000000000000455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83877.3</v>
      </c>
      <c r="D1167" s="2">
        <f>BILANCA!E162</f>
        <v>94883.38</v>
      </c>
      <c r="E1167" s="2">
        <v>0</v>
      </c>
      <c r="F1167" s="2">
        <v>0</v>
      </c>
      <c r="G1167" s="3">
        <f t="shared" si="38"/>
        <v>42962.117420000002</v>
      </c>
      <c r="H1167" s="3">
        <f t="shared" si="41"/>
        <v>0.680000000007567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19831.02</v>
      </c>
      <c r="D1169" s="2">
        <f>BILANCA!E164</f>
        <v>22101.96</v>
      </c>
      <c r="E1169" s="2">
        <v>0</v>
      </c>
      <c r="F1169" s="2">
        <v>0</v>
      </c>
      <c r="G1169" s="3">
        <f t="shared" si="38"/>
        <v>10181.55546</v>
      </c>
      <c r="H1169" s="3">
        <f t="shared" si="41"/>
        <v>6.0000000001309672E-2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72833.710000000006</v>
      </c>
      <c r="D1176" s="2">
        <f>BILANCA!E171</f>
        <v>0</v>
      </c>
      <c r="E1176" s="2">
        <v>0</v>
      </c>
      <c r="F1176" s="2">
        <v>0</v>
      </c>
      <c r="G1176" s="3">
        <f t="shared" si="38"/>
        <v>12090.395860000002</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72833.710000000006</v>
      </c>
      <c r="D1179" s="2">
        <f>BILANCA!E174</f>
        <v>0</v>
      </c>
      <c r="E1179" s="2">
        <v>0</v>
      </c>
      <c r="F1179" s="2">
        <v>0</v>
      </c>
      <c r="G1179" s="3">
        <f t="shared" si="38"/>
        <v>12308.896990000001</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269015.93</v>
      </c>
      <c r="D1180" s="2">
        <f>BILANCA!E176</f>
        <v>272903.43</v>
      </c>
      <c r="E1180" s="2">
        <v>0</v>
      </c>
      <c r="F1180" s="2">
        <v>0</v>
      </c>
      <c r="G1180" s="3">
        <f t="shared" si="38"/>
        <v>138519.87430000002</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120273.12999999999</v>
      </c>
      <c r="D1181" s="2">
        <f>BILANCA!E177</f>
        <v>145691.32</v>
      </c>
      <c r="E1181" s="2">
        <v>0</v>
      </c>
      <c r="F1181" s="2">
        <v>0</v>
      </c>
      <c r="G1181" s="3">
        <f t="shared" si="38"/>
        <v>70393.136670000007</v>
      </c>
      <c r="H1181" s="3">
        <f t="shared" si="41"/>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112163.34999999999</v>
      </c>
      <c r="D1182" s="2">
        <f>BILANCA!E178</f>
        <v>121657.76000000001</v>
      </c>
      <c r="E1182" s="2">
        <v>0</v>
      </c>
      <c r="F1182" s="2">
        <v>0</v>
      </c>
      <c r="G1182" s="3">
        <f t="shared" si="38"/>
        <v>61142.365639999989</v>
      </c>
      <c r="H1182" s="3">
        <f t="shared" si="41"/>
        <v>0.58999999998195563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87677.77</v>
      </c>
      <c r="D1183" s="2">
        <f>BILANCA!E179</f>
        <v>97352.35</v>
      </c>
      <c r="E1183" s="2">
        <v>0</v>
      </c>
      <c r="F1183" s="2">
        <v>0</v>
      </c>
      <c r="G1183" s="3">
        <f t="shared" si="38"/>
        <v>48852.167309999997</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14298.76</v>
      </c>
      <c r="D1184" s="2">
        <f>BILANCA!E180</f>
        <v>14801.8</v>
      </c>
      <c r="E1184" s="2">
        <v>0</v>
      </c>
      <c r="F1184" s="2">
        <v>0</v>
      </c>
      <c r="G1184" s="3">
        <f t="shared" si="38"/>
        <v>7639.0106399999995</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10.73</v>
      </c>
      <c r="D1185" s="2">
        <f>BILANCA!E181</f>
        <v>0</v>
      </c>
      <c r="E1185" s="2">
        <v>0</v>
      </c>
      <c r="F1185" s="2">
        <v>0</v>
      </c>
      <c r="G1185" s="3">
        <f t="shared" si="38"/>
        <v>1.87775</v>
      </c>
      <c r="H1185" s="3">
        <f t="shared" si="41"/>
        <v>0.26999999999999957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10.73</v>
      </c>
      <c r="D1188" s="2">
        <f>BILANCA!E184</f>
        <v>0</v>
      </c>
      <c r="E1188" s="2">
        <v>0</v>
      </c>
      <c r="F1188" s="2">
        <v>0</v>
      </c>
      <c r="G1188" s="3">
        <f t="shared" si="38"/>
        <v>1.90994</v>
      </c>
      <c r="H1188" s="3">
        <f t="shared" si="41"/>
        <v>0.26999999999999957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9402.51</v>
      </c>
      <c r="D1198" s="2">
        <f>BILANCA!E194</f>
        <v>8730.0300000000007</v>
      </c>
      <c r="E1198" s="2">
        <v>0</v>
      </c>
      <c r="F1198" s="2">
        <v>0</v>
      </c>
      <c r="G1198" s="3">
        <f t="shared" si="38"/>
        <v>5050.1631600000001</v>
      </c>
      <c r="H1198" s="3">
        <f t="shared" si="41"/>
        <v>0.52000000000043656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773.58</v>
      </c>
      <c r="D1200" s="2">
        <f>BILANCA!E196</f>
        <v>773.58</v>
      </c>
      <c r="E1200" s="2">
        <v>0</v>
      </c>
      <c r="F1200" s="2">
        <v>0</v>
      </c>
      <c r="G1200" s="3">
        <f t="shared" si="38"/>
        <v>440.94060000000002</v>
      </c>
      <c r="H1200" s="3">
        <f t="shared" si="41"/>
        <v>0.83999999999991815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1289</v>
      </c>
      <c r="D1201" s="2">
        <f>BILANCA!E197</f>
        <v>2281.75</v>
      </c>
      <c r="E1201" s="2">
        <v>0</v>
      </c>
      <c r="F1201" s="2">
        <v>0</v>
      </c>
      <c r="G1201" s="3">
        <f t="shared" si="38"/>
        <v>1117.8275000000001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1289</v>
      </c>
      <c r="D1203" s="2">
        <f>BILANCA!E199</f>
        <v>2281.75</v>
      </c>
      <c r="E1203" s="2">
        <v>0</v>
      </c>
      <c r="F1203" s="2">
        <v>0</v>
      </c>
      <c r="G1203" s="3">
        <f t="shared" si="44"/>
        <v>1129.5325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6820.78</v>
      </c>
      <c r="D1251" s="2">
        <f>BILANCA!E247</f>
        <v>21751.81</v>
      </c>
      <c r="E1251" s="2">
        <v>0</v>
      </c>
      <c r="F1251" s="2">
        <v>0</v>
      </c>
      <c r="G1251" s="3">
        <f>B1251/1000*C1251+B1251/500*D1251</f>
        <v>12128.180399999999</v>
      </c>
      <c r="H1251" s="3">
        <f>ABS(C1251-ROUND(C1251,0))+ABS(D1251-ROUND(D1251,0))</f>
        <v>0.40999999999894499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148742.79999999999</v>
      </c>
      <c r="D1255" s="2">
        <f>BILANCA!E251</f>
        <v>127212.10999999999</v>
      </c>
      <c r="E1255" s="2">
        <v>0</v>
      </c>
      <c r="F1255" s="2">
        <v>0</v>
      </c>
      <c r="G1255" s="3">
        <f t="shared" si="38"/>
        <v>98775.919899999979</v>
      </c>
      <c r="H1255" s="3">
        <f t="shared" si="41"/>
        <v>0.30999999999767169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88956.11</v>
      </c>
      <c r="D1256" s="2">
        <f>BILANCA!E252</f>
        <v>75105.929999999993</v>
      </c>
      <c r="E1256" s="2">
        <v>0</v>
      </c>
      <c r="F1256" s="2">
        <v>0</v>
      </c>
      <c r="G1256" s="3">
        <f t="shared" si="38"/>
        <v>58835.320619999999</v>
      </c>
      <c r="H1256" s="3">
        <f t="shared" si="41"/>
        <v>0.180000000007567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88956.11</v>
      </c>
      <c r="D1257" s="2">
        <f>BILANCA!E253</f>
        <v>75105.929999999993</v>
      </c>
      <c r="E1257" s="2">
        <v>0</v>
      </c>
      <c r="F1257" s="2">
        <v>0</v>
      </c>
      <c r="G1257" s="3">
        <f t="shared" si="38"/>
        <v>59074.488589999994</v>
      </c>
      <c r="H1257" s="3">
        <f t="shared" si="41"/>
        <v>0.180000000007567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41986.47</v>
      </c>
      <c r="D1259" s="2">
        <f>BILANCA!E255</f>
        <v>-44345.600000000006</v>
      </c>
      <c r="E1259" s="2">
        <v>0</v>
      </c>
      <c r="F1259" s="2">
        <v>0</v>
      </c>
      <c r="G1259" s="3">
        <f t="shared" si="38"/>
        <v>-11629.477770000001</v>
      </c>
      <c r="H1259" s="3">
        <f t="shared" si="41"/>
        <v>0.86999999999534339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149954.35</v>
      </c>
      <c r="D1260" s="2">
        <f>BILANCA!E256</f>
        <v>62878.97</v>
      </c>
      <c r="E1260" s="2">
        <v>0</v>
      </c>
      <c r="F1260" s="2">
        <v>0</v>
      </c>
      <c r="G1260" s="3">
        <f t="shared" si="38"/>
        <v>68928.072500000009</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149954.35</v>
      </c>
      <c r="D1261" s="2">
        <f>BILANCA!E257</f>
        <v>62878.97</v>
      </c>
      <c r="E1261" s="2">
        <v>0</v>
      </c>
      <c r="F1261" s="2">
        <v>0</v>
      </c>
      <c r="G1261" s="3">
        <f t="shared" si="38"/>
        <v>69203.784790000005</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107967.88</v>
      </c>
      <c r="D1264" s="2">
        <f>BILANCA!E260</f>
        <v>107224.57</v>
      </c>
      <c r="E1264" s="2">
        <v>0</v>
      </c>
      <c r="F1264" s="2">
        <v>0</v>
      </c>
      <c r="G1264" s="3">
        <f t="shared" si="38"/>
        <v>81893.923080000008</v>
      </c>
      <c r="H1264" s="3">
        <f t="shared" si="41"/>
        <v>0.54999999998835847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107661.44</v>
      </c>
      <c r="D1266" s="2">
        <f>BILANCA!E262</f>
        <v>106918.13</v>
      </c>
      <c r="E1266" s="2">
        <v>0</v>
      </c>
      <c r="F1266" s="2">
        <v>0</v>
      </c>
      <c r="G1266" s="3">
        <f t="shared" si="38"/>
        <v>82303.411200000002</v>
      </c>
      <c r="H1266" s="3">
        <f t="shared" si="41"/>
        <v>0.57000000000698492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306.44</v>
      </c>
      <c r="D1267" s="2">
        <f>BILANCA!E263</f>
        <v>306.44</v>
      </c>
      <c r="E1267" s="2">
        <v>0</v>
      </c>
      <c r="F1267" s="2">
        <v>0</v>
      </c>
      <c r="G1267" s="3">
        <f t="shared" si="38"/>
        <v>236.26524000000001</v>
      </c>
      <c r="H1267" s="3">
        <f t="shared" si="41"/>
        <v>0.87999999999999545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17800.22</v>
      </c>
      <c r="D1278" s="2">
        <f>BILANCA!E274</f>
        <v>96451.78</v>
      </c>
      <c r="E1278" s="2">
        <v>0</v>
      </c>
      <c r="F1278" s="2">
        <v>0</v>
      </c>
      <c r="G1278" s="3">
        <f t="shared" si="38"/>
        <v>56468.613040000004</v>
      </c>
      <c r="H1278" s="3">
        <f t="shared" si="41"/>
        <v>0.44000000000232831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3624.37</v>
      </c>
      <c r="D1281" s="2">
        <f>BILANCA!E277</f>
        <v>85359.79</v>
      </c>
      <c r="E1281" s="2">
        <v>0</v>
      </c>
      <c r="F1281" s="2">
        <v>0</v>
      </c>
      <c r="G1281" s="3">
        <f t="shared" si="48"/>
        <v>47247.210449999999</v>
      </c>
      <c r="H1281" s="3">
        <f t="shared" si="49"/>
        <v>0.5800000000062937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3624.37</v>
      </c>
      <c r="D1283" s="2">
        <f>BILANCA!E279</f>
        <v>3624.37</v>
      </c>
      <c r="E1283" s="2">
        <v>0</v>
      </c>
      <c r="F1283" s="2">
        <v>0</v>
      </c>
      <c r="G1283" s="3">
        <f t="shared" si="48"/>
        <v>2968.3590300000001</v>
      </c>
      <c r="H1283" s="3">
        <f t="shared" si="49"/>
        <v>0.73999999999978172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81735.42</v>
      </c>
      <c r="E1287" s="2">
        <v>0</v>
      </c>
      <c r="F1287" s="2">
        <v>0</v>
      </c>
      <c r="G1287" s="3">
        <f t="shared" si="48"/>
        <v>45281.422680000003</v>
      </c>
      <c r="H1287" s="3">
        <f t="shared" si="49"/>
        <v>0.41999999999825377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14127.84</v>
      </c>
      <c r="D1291" s="2">
        <f>BILANCA!E287</f>
        <v>11052.33</v>
      </c>
      <c r="E1291" s="2">
        <v>0</v>
      </c>
      <c r="F1291" s="2">
        <v>0</v>
      </c>
      <c r="G1291" s="3">
        <f t="shared" si="48"/>
        <v>10181.3325</v>
      </c>
      <c r="H1291" s="3">
        <f t="shared" si="49"/>
        <v>0.48999999999978172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48.01</v>
      </c>
      <c r="D1292" s="2">
        <f>BILANCA!E288</f>
        <v>39.659999999999997</v>
      </c>
      <c r="E1292" s="2">
        <v>0</v>
      </c>
      <c r="F1292" s="2">
        <v>0</v>
      </c>
      <c r="G1292" s="3">
        <f t="shared" si="48"/>
        <v>35.907059999999994</v>
      </c>
      <c r="H1292" s="3">
        <f t="shared" si="49"/>
        <v>0.35000000000000142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8960.94</v>
      </c>
      <c r="D1301" s="2">
        <f>BILANCA!E297</f>
        <v>1263.02</v>
      </c>
      <c r="E1301" s="2">
        <v>0</v>
      </c>
      <c r="F1301" s="2">
        <v>0</v>
      </c>
      <c r="G1301" s="3">
        <f t="shared" si="38"/>
        <v>3342.7111799999998</v>
      </c>
      <c r="H1301" s="3">
        <f t="shared" si="41"/>
        <v>7.9999999999472493E-2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8960.94</v>
      </c>
      <c r="D1302" s="2">
        <f>BILANCA!E298</f>
        <v>1263.02</v>
      </c>
      <c r="E1302" s="2">
        <v>0</v>
      </c>
      <c r="F1302" s="2">
        <v>0</v>
      </c>
      <c r="G1302" s="3">
        <f t="shared" si="38"/>
        <v>3354.1981599999999</v>
      </c>
      <c r="H1302" s="3">
        <f t="shared" si="41"/>
        <v>7.9999999999472493E-2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29461.01</v>
      </c>
      <c r="D1305" s="2">
        <f>BILANCA!E302</f>
        <v>102924.57</v>
      </c>
      <c r="E1305" s="2">
        <v>0</v>
      </c>
      <c r="F1305" s="2">
        <v>0</v>
      </c>
      <c r="G1305" s="3">
        <f t="shared" si="38"/>
        <v>69416.494250000003</v>
      </c>
      <c r="H1305" s="3">
        <f t="shared" si="41"/>
        <v>0.43999999999141437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92047.58</v>
      </c>
      <c r="D1306" s="2">
        <f>BILANCA!E303</f>
        <v>110512.6</v>
      </c>
      <c r="E1306" s="2">
        <v>0</v>
      </c>
      <c r="F1306" s="2">
        <v>0</v>
      </c>
      <c r="G1306" s="3">
        <f t="shared" si="38"/>
        <v>92669.542879999994</v>
      </c>
      <c r="H1306" s="3">
        <f t="shared" si="41"/>
        <v>0.819999999992433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101677.57</v>
      </c>
      <c r="D1307" s="2">
        <f>BILANCA!E304</f>
        <v>191335.21</v>
      </c>
      <c r="E1307" s="2">
        <v>0</v>
      </c>
      <c r="F1307" s="2">
        <v>0</v>
      </c>
      <c r="G1307" s="3">
        <f>B1307/1000*C1307+B1307/500*D1307</f>
        <v>143851.35303</v>
      </c>
      <c r="H1307" s="3">
        <f>ABS(C1307-ROUND(C1307,0))+ABS(D1307-ROUND(D1307,0))</f>
        <v>0.63999999998486601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2597.77</v>
      </c>
      <c r="D1311" s="2">
        <f>BILANCA!E308</f>
        <v>3610.95</v>
      </c>
      <c r="E1311" s="2">
        <v>0</v>
      </c>
      <c r="F1311" s="2">
        <v>0</v>
      </c>
      <c r="G1311" s="3">
        <f t="shared" si="52"/>
        <v>2955.7206699999997</v>
      </c>
      <c r="H1311" s="3">
        <f t="shared" si="41"/>
        <v>0.28000000000020009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83877.3</v>
      </c>
      <c r="D1338" s="2">
        <f>BILANCA!E335</f>
        <v>94883.38</v>
      </c>
      <c r="E1338" s="2">
        <v>0</v>
      </c>
      <c r="F1338" s="2">
        <v>0</v>
      </c>
      <c r="G1338" s="3">
        <f t="shared" si="52"/>
        <v>89755.251680000001</v>
      </c>
      <c r="H1338" s="3">
        <f t="shared" si="41"/>
        <v>0.680000000007567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83506.31</v>
      </c>
      <c r="D1339" s="2">
        <f>BILANCA!E336</f>
        <v>11128.11</v>
      </c>
      <c r="E1339" s="2">
        <v>0</v>
      </c>
      <c r="F1339" s="2">
        <v>0</v>
      </c>
      <c r="G1339" s="3">
        <f t="shared" si="52"/>
        <v>34795.872370000005</v>
      </c>
      <c r="H1339" s="3">
        <f t="shared" si="41"/>
        <v>0.41999999999825377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28657.040000000001</v>
      </c>
      <c r="D1340" s="2">
        <f>BILANCA!E337</f>
        <v>110529.65</v>
      </c>
      <c r="E1340" s="2">
        <v>0</v>
      </c>
      <c r="F1340" s="2">
        <v>0</v>
      </c>
      <c r="G1340" s="3">
        <f t="shared" si="52"/>
        <v>82406.392200000002</v>
      </c>
      <c r="H1340" s="3">
        <f t="shared" si="41"/>
        <v>0.39000000000669388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979</v>
      </c>
      <c r="D1341" s="2">
        <f>BILANCA!E338</f>
        <v>2281.75</v>
      </c>
      <c r="E1341" s="2">
        <v>0</v>
      </c>
      <c r="F1341" s="2">
        <v>0</v>
      </c>
      <c r="G1341" s="3">
        <f t="shared" si="52"/>
        <v>1834.5675000000001</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310</v>
      </c>
      <c r="D1342" s="2">
        <f>BILANCA!E339</f>
        <v>0</v>
      </c>
      <c r="E1342" s="2">
        <v>0</v>
      </c>
      <c r="F1342" s="2">
        <v>0</v>
      </c>
      <c r="G1342" s="3">
        <f t="shared" si="52"/>
        <v>102.92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477.4</v>
      </c>
      <c r="D1347" s="2">
        <f>BILANCA!E344</f>
        <v>477.4</v>
      </c>
      <c r="E1347" s="2">
        <v>0</v>
      </c>
      <c r="F1347" s="2">
        <v>0</v>
      </c>
      <c r="G1347" s="3">
        <f t="shared" si="52"/>
        <v>482.65140000000002</v>
      </c>
      <c r="H1347" s="3">
        <f t="shared" si="41"/>
        <v>0.79999999999995453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19780.52</v>
      </c>
      <c r="E1374" s="2">
        <v>0</v>
      </c>
      <c r="F1374" s="2">
        <v>0</v>
      </c>
      <c r="G1374" s="3">
        <f t="shared" si="59"/>
        <v>14400.218559999999</v>
      </c>
      <c r="H1374" s="3">
        <f t="shared" si="60"/>
        <v>0.47999999999956344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5435.16</v>
      </c>
      <c r="D1382" s="2">
        <f>BILANCA!E379</f>
        <v>0</v>
      </c>
      <c r="E1382" s="2">
        <v>0</v>
      </c>
      <c r="F1382" s="2">
        <v>0</v>
      </c>
      <c r="G1382" s="3">
        <f t="shared" si="59"/>
        <v>2021.87952</v>
      </c>
      <c r="H1382" s="3">
        <f t="shared" si="60"/>
        <v>0.15999999999985448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1385.62</v>
      </c>
      <c r="D1383" s="2">
        <f>BILANCA!E380</f>
        <v>1971.29</v>
      </c>
      <c r="E1383" s="2">
        <v>0</v>
      </c>
      <c r="F1383" s="2">
        <v>0</v>
      </c>
      <c r="G1383" s="3">
        <f t="shared" si="59"/>
        <v>1987.4186</v>
      </c>
      <c r="H1383" s="3">
        <f t="shared" si="60"/>
        <v>0.67000000000007276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1263.02</v>
      </c>
      <c r="D1390" s="2">
        <f>BILANCA!E387</f>
        <v>1263.02</v>
      </c>
      <c r="E1390" s="2">
        <v>0</v>
      </c>
      <c r="F1390" s="2">
        <v>0</v>
      </c>
      <c r="G1390" s="3">
        <f t="shared" ref="G1390:G1399" si="61">B1390/1000*C1390+B1390/500*D1390</f>
        <v>1439.8428000000001</v>
      </c>
      <c r="H1390" s="3">
        <f t="shared" ref="H1390:H1399" si="62">ABS(C1390-ROUND(C1390,0))+ABS(D1390-ROUND(D1390,0))</f>
        <v>3.999999999996362E-2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7697.92</v>
      </c>
      <c r="D1395" s="2">
        <f>BILANCA!E392</f>
        <v>0</v>
      </c>
      <c r="E1395" s="2">
        <v>0</v>
      </c>
      <c r="F1395" s="2">
        <v>0</v>
      </c>
      <c r="G1395" s="3">
        <f t="shared" si="61"/>
        <v>2963.6992</v>
      </c>
      <c r="H1395" s="3">
        <f t="shared" si="62"/>
        <v>7.999999999992724E-2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1182386.8700000001</v>
      </c>
      <c r="D1510" s="2">
        <f>'RAS-funkcijski'!E114</f>
        <v>1395238.3900000001</v>
      </c>
      <c r="E1510" s="2">
        <v>0</v>
      </c>
      <c r="F1510" s="2">
        <v>0</v>
      </c>
      <c r="G1510" s="3">
        <f t="shared" si="52"/>
        <v>437015.00150000007</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1127562.8700000001</v>
      </c>
      <c r="D1511" s="2">
        <f>'RAS-funkcijski'!E115</f>
        <v>1308558.0900000001</v>
      </c>
      <c r="E1511" s="2">
        <v>0</v>
      </c>
      <c r="F1511" s="2">
        <v>0</v>
      </c>
      <c r="G1511" s="3">
        <f t="shared" si="52"/>
        <v>415659.37455000007</v>
      </c>
      <c r="H1511" s="3">
        <f t="shared" si="63"/>
        <v>0.21999999997206032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1127562.8700000001</v>
      </c>
      <c r="D1513" s="2">
        <f>'RAS-funkcijski'!E117</f>
        <v>1308558.0900000001</v>
      </c>
      <c r="E1513" s="2">
        <v>0</v>
      </c>
      <c r="F1513" s="2">
        <v>0</v>
      </c>
      <c r="G1513" s="3">
        <f t="shared" si="52"/>
        <v>423148.73265000008</v>
      </c>
      <c r="H1513" s="3">
        <f t="shared" si="63"/>
        <v>0.21999999997206032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54824</v>
      </c>
      <c r="D1522" s="2">
        <f>'RAS-funkcijski'!E126</f>
        <v>86680.3</v>
      </c>
      <c r="E1522" s="2">
        <v>0</v>
      </c>
      <c r="F1522" s="2">
        <v>0</v>
      </c>
      <c r="G1522" s="3">
        <f t="shared" si="52"/>
        <v>27838.521200000003</v>
      </c>
      <c r="H1522" s="3">
        <f t="shared" si="63"/>
        <v>0.30000000000291038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1182386.8700000001</v>
      </c>
      <c r="D1537" s="14">
        <f>'RAS-funkcijski'!E141</f>
        <v>1395238.3900000001</v>
      </c>
      <c r="E1537" s="14">
        <v>0</v>
      </c>
      <c r="F1537" s="14">
        <v>0</v>
      </c>
      <c r="G1537" s="15">
        <f t="shared" si="52"/>
        <v>544282.3200500001</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120273.13</v>
      </c>
      <c r="D1582" s="7"/>
      <c r="E1582" s="7">
        <v>0</v>
      </c>
      <c r="F1582" s="7">
        <v>0</v>
      </c>
      <c r="G1582" s="8">
        <f t="shared" ref="G1582:G1686" si="70">B1582/1000*C1582</f>
        <v>120.27313000000001</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1441786.9000000001</v>
      </c>
      <c r="D1583" s="2">
        <v>0</v>
      </c>
      <c r="E1583" s="2">
        <v>0</v>
      </c>
      <c r="F1583" s="2">
        <v>0</v>
      </c>
      <c r="G1583" s="3">
        <f t="shared" si="70"/>
        <v>2883.5738000000001</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50135.32</v>
      </c>
      <c r="D1584" s="2">
        <v>0</v>
      </c>
      <c r="E1584" s="2">
        <v>0</v>
      </c>
      <c r="F1584" s="2">
        <v>0</v>
      </c>
      <c r="G1584" s="3">
        <f t="shared" si="70"/>
        <v>150.40595999999999</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1381783.53</v>
      </c>
      <c r="D1585" s="2">
        <v>0</v>
      </c>
      <c r="E1585" s="2">
        <v>0</v>
      </c>
      <c r="F1585" s="2">
        <v>0</v>
      </c>
      <c r="G1585" s="3">
        <f t="shared" si="70"/>
        <v>5527.1341200000006</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1214133.21</v>
      </c>
      <c r="D1586" s="2">
        <v>0</v>
      </c>
      <c r="E1586" s="2">
        <v>0</v>
      </c>
      <c r="F1586" s="2">
        <v>0</v>
      </c>
      <c r="G1586" s="3">
        <f t="shared" si="70"/>
        <v>6070.6660499999998</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156071.37</v>
      </c>
      <c r="D1587" s="2">
        <v>0</v>
      </c>
      <c r="E1587" s="2">
        <v>0</v>
      </c>
      <c r="F1587" s="2">
        <v>0</v>
      </c>
      <c r="G1587" s="3">
        <f t="shared" si="70"/>
        <v>936.42822000000001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147.36000000000001</v>
      </c>
      <c r="D1588" s="2">
        <v>0</v>
      </c>
      <c r="E1588" s="2">
        <v>0</v>
      </c>
      <c r="F1588" s="2">
        <v>0</v>
      </c>
      <c r="G1588" s="3">
        <f t="shared" si="70"/>
        <v>1.0315200000000002</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11070.89</v>
      </c>
      <c r="D1591" s="2">
        <v>0</v>
      </c>
      <c r="E1591" s="2">
        <v>0</v>
      </c>
      <c r="F1591" s="2">
        <v>0</v>
      </c>
      <c r="G1591" s="3">
        <f t="shared" si="70"/>
        <v>110.7089</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360.7</v>
      </c>
      <c r="D1592" s="2">
        <v>0</v>
      </c>
      <c r="E1592" s="2">
        <v>0</v>
      </c>
      <c r="F1592" s="2">
        <v>0</v>
      </c>
      <c r="G1592" s="3">
        <f t="shared" si="70"/>
        <v>3.9676999999999998</v>
      </c>
      <c r="H1592" s="3">
        <f t="shared" si="71"/>
        <v>0.30000000000001137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7149.53</v>
      </c>
      <c r="D1594" s="2">
        <v>0</v>
      </c>
      <c r="E1594" s="2">
        <v>0</v>
      </c>
      <c r="F1594" s="2">
        <v>0</v>
      </c>
      <c r="G1594" s="3">
        <f t="shared" si="70"/>
        <v>92.943889999999996</v>
      </c>
      <c r="H1594" s="3">
        <f t="shared" si="71"/>
        <v>0.47000000000025466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2718.52</v>
      </c>
      <c r="D1601" s="2">
        <v>0</v>
      </c>
      <c r="E1601" s="2">
        <v>0</v>
      </c>
      <c r="F1601" s="2">
        <v>0</v>
      </c>
      <c r="G1601" s="3">
        <f>B1601/1000*C1601</f>
        <v>54.370400000000004</v>
      </c>
      <c r="H1601" s="3">
        <f>ABS(C1601-ROUND(C1601,0))</f>
        <v>0.48000000000001819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1416368.7100000002</v>
      </c>
      <c r="D1602" s="2">
        <v>0</v>
      </c>
      <c r="E1602" s="2">
        <v>0</v>
      </c>
      <c r="F1602" s="2">
        <v>0</v>
      </c>
      <c r="G1602" s="3">
        <f t="shared" si="70"/>
        <v>29743.742910000004</v>
      </c>
      <c r="H1602" s="3">
        <f t="shared" si="71"/>
        <v>0.28999999980442226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35595.96</v>
      </c>
      <c r="D1603" s="2">
        <v>0</v>
      </c>
      <c r="E1603" s="2">
        <v>0</v>
      </c>
      <c r="F1603" s="2">
        <v>0</v>
      </c>
      <c r="G1603" s="3">
        <f t="shared" si="70"/>
        <v>783.11111999999991</v>
      </c>
      <c r="H1603" s="3">
        <f t="shared" si="71"/>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1372483.12</v>
      </c>
      <c r="D1604" s="2">
        <v>0</v>
      </c>
      <c r="E1604" s="2">
        <v>0</v>
      </c>
      <c r="F1604" s="2">
        <v>0</v>
      </c>
      <c r="G1604" s="3">
        <f t="shared" si="70"/>
        <v>31567.111760000003</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1204458.6299999999</v>
      </c>
      <c r="D1605" s="2">
        <v>0</v>
      </c>
      <c r="E1605" s="2">
        <v>0</v>
      </c>
      <c r="F1605" s="2">
        <v>0</v>
      </c>
      <c r="G1605" s="3">
        <f t="shared" si="70"/>
        <v>28907.007119999998</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155762.32999999999</v>
      </c>
      <c r="D1606" s="2">
        <v>0</v>
      </c>
      <c r="E1606" s="2">
        <v>0</v>
      </c>
      <c r="F1606" s="2">
        <v>0</v>
      </c>
      <c r="G1606" s="3">
        <f t="shared" si="70"/>
        <v>3894.05825</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158.09</v>
      </c>
      <c r="D1607" s="2">
        <v>0</v>
      </c>
      <c r="E1607" s="2">
        <v>0</v>
      </c>
      <c r="F1607" s="2">
        <v>0</v>
      </c>
      <c r="G1607" s="3">
        <f t="shared" si="70"/>
        <v>4.1103399999999999</v>
      </c>
      <c r="H1607" s="3">
        <f t="shared" si="71"/>
        <v>9.0000000000003411E-2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11743.37</v>
      </c>
      <c r="D1610" s="2">
        <v>0</v>
      </c>
      <c r="E1610" s="2">
        <v>0</v>
      </c>
      <c r="F1610" s="2">
        <v>0</v>
      </c>
      <c r="G1610" s="3">
        <f t="shared" si="70"/>
        <v>340.55773000000005</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360.7</v>
      </c>
      <c r="D1611" s="2">
        <v>0</v>
      </c>
      <c r="E1611" s="2">
        <v>0</v>
      </c>
      <c r="F1611" s="2">
        <v>0</v>
      </c>
      <c r="G1611" s="3">
        <f t="shared" si="70"/>
        <v>10.821</v>
      </c>
      <c r="H1611" s="3">
        <f t="shared" si="71"/>
        <v>0.30000000000001137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6156.78</v>
      </c>
      <c r="D1613" s="2">
        <v>0</v>
      </c>
      <c r="E1613" s="2">
        <v>0</v>
      </c>
      <c r="F1613" s="2">
        <v>0</v>
      </c>
      <c r="G1613" s="3">
        <f t="shared" si="70"/>
        <v>197.01695999999998</v>
      </c>
      <c r="H1613" s="3">
        <f t="shared" si="71"/>
        <v>0.22000000000025466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2132.85</v>
      </c>
      <c r="D1620" s="2">
        <v>0</v>
      </c>
      <c r="E1620" s="2">
        <v>0</v>
      </c>
      <c r="F1620" s="2">
        <v>0</v>
      </c>
      <c r="G1620" s="3">
        <f>B1620/1000*C1620</f>
        <v>83.181150000000002</v>
      </c>
      <c r="H1620" s="3">
        <f>ABS(C1620-ROUND(C1620,0))</f>
        <v>0.15000000000009095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145691.32000000007</v>
      </c>
      <c r="D1621" s="2">
        <v>0</v>
      </c>
      <c r="E1621" s="2">
        <v>0</v>
      </c>
      <c r="F1621" s="2">
        <v>0</v>
      </c>
      <c r="G1621" s="3">
        <f t="shared" si="70"/>
        <v>5827.6528000000026</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33392.51</v>
      </c>
      <c r="D1622" s="2">
        <v>0</v>
      </c>
      <c r="E1622" s="2">
        <v>0</v>
      </c>
      <c r="F1622" s="2">
        <v>0</v>
      </c>
      <c r="G1622" s="3">
        <f t="shared" si="70"/>
        <v>1369.0929100000001</v>
      </c>
      <c r="H1622" s="3">
        <f t="shared" si="71"/>
        <v>0.48999999999796273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20278.830000000002</v>
      </c>
      <c r="D1623" s="2">
        <v>0</v>
      </c>
      <c r="E1623" s="2">
        <v>0</v>
      </c>
      <c r="F1623" s="2">
        <v>0</v>
      </c>
      <c r="G1623" s="3">
        <f t="shared" si="70"/>
        <v>851.71086000000014</v>
      </c>
      <c r="H1623" s="3">
        <f t="shared" si="71"/>
        <v>0.16999999999825377</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19780.52</v>
      </c>
      <c r="D1624" s="2">
        <v>0</v>
      </c>
      <c r="E1624" s="2">
        <v>0</v>
      </c>
      <c r="F1624" s="2">
        <v>0</v>
      </c>
      <c r="G1624" s="3">
        <f t="shared" si="70"/>
        <v>850.5623599999999</v>
      </c>
      <c r="H1624" s="3">
        <f t="shared" si="71"/>
        <v>0.47999999999956344</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498.31</v>
      </c>
      <c r="D1626" s="2">
        <v>0</v>
      </c>
      <c r="E1626" s="2">
        <v>0</v>
      </c>
      <c r="F1626" s="2">
        <v>0</v>
      </c>
      <c r="G1626" s="3">
        <f t="shared" si="70"/>
        <v>22.423949999999998</v>
      </c>
      <c r="H1626" s="3">
        <f t="shared" si="71"/>
        <v>0.31000000000000227</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10831.93</v>
      </c>
      <c r="D1628" s="2">
        <v>0</v>
      </c>
      <c r="E1628" s="2">
        <v>0</v>
      </c>
      <c r="F1628" s="2">
        <v>0</v>
      </c>
      <c r="G1628" s="3">
        <f t="shared" si="70"/>
        <v>509.10070999999999</v>
      </c>
      <c r="H1628" s="3">
        <f t="shared" si="71"/>
        <v>6.9999999999708962E-2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1624.5</v>
      </c>
      <c r="D1634" s="2">
        <v>0</v>
      </c>
      <c r="E1634" s="2">
        <v>0</v>
      </c>
      <c r="F1634" s="2">
        <v>0</v>
      </c>
      <c r="G1634" s="3">
        <f t="shared" si="70"/>
        <v>86.098500000000001</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1309.27</v>
      </c>
      <c r="D1635" s="2">
        <v>0</v>
      </c>
      <c r="E1635" s="2">
        <v>0</v>
      </c>
      <c r="F1635" s="2">
        <v>0</v>
      </c>
      <c r="G1635" s="3">
        <f t="shared" si="70"/>
        <v>70.700580000000002</v>
      </c>
      <c r="H1635" s="3">
        <f t="shared" si="71"/>
        <v>0.26999999999998181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315.23</v>
      </c>
      <c r="D1636" s="2">
        <v>0</v>
      </c>
      <c r="E1636" s="2">
        <v>0</v>
      </c>
      <c r="F1636" s="2">
        <v>0</v>
      </c>
      <c r="G1636" s="3">
        <f t="shared" si="70"/>
        <v>17.33765</v>
      </c>
      <c r="H1636" s="3">
        <f t="shared" si="71"/>
        <v>0.23000000000001819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8730.0300000000007</v>
      </c>
      <c r="D1654" s="2">
        <v>0</v>
      </c>
      <c r="E1654" s="2">
        <v>0</v>
      </c>
      <c r="F1654" s="2">
        <v>0</v>
      </c>
      <c r="G1654" s="3">
        <f t="shared" si="70"/>
        <v>637.29219000000001</v>
      </c>
      <c r="H1654" s="3">
        <f t="shared" si="71"/>
        <v>3.0000000000654836E-2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8730.0300000000007</v>
      </c>
      <c r="D1656" s="2">
        <v>0</v>
      </c>
      <c r="E1656" s="2">
        <v>0</v>
      </c>
      <c r="F1656" s="2">
        <v>0</v>
      </c>
      <c r="G1656" s="3">
        <f t="shared" si="70"/>
        <v>654.75225</v>
      </c>
      <c r="H1656" s="3">
        <f t="shared" si="71"/>
        <v>3.0000000000654836E-2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477.4</v>
      </c>
      <c r="D1664" s="2">
        <v>0</v>
      </c>
      <c r="E1664" s="2">
        <v>0</v>
      </c>
      <c r="F1664" s="2">
        <v>0</v>
      </c>
      <c r="G1664" s="3">
        <f t="shared" si="70"/>
        <v>39.624200000000002</v>
      </c>
      <c r="H1664" s="3">
        <f t="shared" si="71"/>
        <v>0.39999999999997726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477.4</v>
      </c>
      <c r="D1668" s="2">
        <v>0</v>
      </c>
      <c r="E1668" s="2">
        <v>0</v>
      </c>
      <c r="F1668" s="2">
        <v>0</v>
      </c>
      <c r="G1668" s="3">
        <f t="shared" si="70"/>
        <v>41.533799999999992</v>
      </c>
      <c r="H1668" s="3">
        <f t="shared" si="71"/>
        <v>0.39999999999997726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2281.75</v>
      </c>
      <c r="D1669" s="2">
        <v>0</v>
      </c>
      <c r="E1669" s="2">
        <v>0</v>
      </c>
      <c r="F1669" s="2">
        <v>0</v>
      </c>
      <c r="G1669" s="3">
        <f t="shared" si="70"/>
        <v>200.79399999999998</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2281.75</v>
      </c>
      <c r="D1671" s="2">
        <v>0</v>
      </c>
      <c r="E1671" s="2">
        <v>0</v>
      </c>
      <c r="F1671" s="2">
        <v>0</v>
      </c>
      <c r="G1671" s="3">
        <f t="shared" si="70"/>
        <v>205.35749999999999</v>
      </c>
      <c r="H1671" s="3">
        <f t="shared" si="71"/>
        <v>0.25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112298.81</v>
      </c>
      <c r="D1681" s="2">
        <v>0</v>
      </c>
      <c r="E1681" s="2">
        <v>0</v>
      </c>
      <c r="F1681" s="2">
        <v>0</v>
      </c>
      <c r="G1681" s="3">
        <f t="shared" si="70"/>
        <v>11229.881000000001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194</v>
      </c>
      <c r="D1682" s="2">
        <v>0</v>
      </c>
      <c r="E1682" s="2">
        <v>0</v>
      </c>
      <c r="F1682" s="2">
        <v>0</v>
      </c>
      <c r="G1682" s="3">
        <f t="shared" si="70"/>
        <v>19.594000000000001</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110335.65</v>
      </c>
      <c r="D1683" s="2">
        <v>0</v>
      </c>
      <c r="E1683" s="2">
        <v>0</v>
      </c>
      <c r="F1683" s="2">
        <v>0</v>
      </c>
      <c r="G1683" s="3">
        <f t="shared" si="70"/>
        <v>11254.236299999999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1769.16</v>
      </c>
      <c r="D1686" s="14">
        <v>0</v>
      </c>
      <c r="E1686" s="14">
        <v>0</v>
      </c>
      <c r="F1686" s="14">
        <v>0</v>
      </c>
      <c r="G1686" s="15">
        <f t="shared" si="70"/>
        <v>185.76179999999999</v>
      </c>
      <c r="H1686" s="15">
        <f t="shared" si="71"/>
        <v>0.16000000000008185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123"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5" customHeight="1" x14ac:dyDescent="0.25">
      <c r="A55" s="224" t="s">
        <v>2119</v>
      </c>
      <c r="B55" s="403" t="s">
        <v>2120</v>
      </c>
      <c r="C55" s="404"/>
      <c r="D55" s="5"/>
      <c r="E55" s="5"/>
      <c r="F55" s="5"/>
      <c r="G55" s="5"/>
      <c r="H55" s="5"/>
      <c r="I55" s="5"/>
      <c r="J55" s="5"/>
      <c r="K55" s="5"/>
      <c r="L55" s="5"/>
      <c r="M55" s="5"/>
      <c r="N55" s="5"/>
      <c r="O55" s="5"/>
      <c r="P55" s="5"/>
    </row>
    <row r="56" spans="1:16" ht="54.65"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15"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1996</v>
      </c>
    </row>
    <row r="2" spans="1:1" ht="12.75" customHeight="1" x14ac:dyDescent="0.3">
      <c r="A2" s="204"/>
    </row>
    <row r="3" spans="1:1" ht="12.5"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41" x14ac:dyDescent="0.25">
      <c r="A7" s="207" t="s">
        <v>2001</v>
      </c>
    </row>
    <row r="8" spans="1:1" ht="71.5" x14ac:dyDescent="0.25">
      <c r="A8" s="208" t="s">
        <v>2002</v>
      </c>
    </row>
    <row r="9" spans="1:1" ht="20.5" x14ac:dyDescent="0.25">
      <c r="A9" s="205" t="s">
        <v>2003</v>
      </c>
    </row>
    <row r="10" spans="1:1" ht="40.5"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 zoomScale="110" zoomScaleNormal="110" workbookViewId="0">
      <selection activeCell="B650" sqref="B650"/>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31" t="s">
        <v>6</v>
      </c>
      <c r="B2" s="332"/>
      <c r="C2" s="332"/>
      <c r="D2" s="332"/>
      <c r="E2" s="332"/>
      <c r="F2" s="332"/>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33" t="s">
        <v>14</v>
      </c>
      <c r="B5" s="334"/>
      <c r="C5" s="166"/>
      <c r="D5" s="52"/>
      <c r="E5" s="52"/>
      <c r="F5" s="44"/>
    </row>
    <row r="6" spans="1:24" ht="12.75" customHeight="1" x14ac:dyDescent="0.25">
      <c r="A6" s="63">
        <v>6</v>
      </c>
      <c r="B6" s="220" t="s">
        <v>15</v>
      </c>
      <c r="C6" s="247" t="s">
        <v>16</v>
      </c>
      <c r="D6" s="60">
        <f>D7+D43+D49+D82+D106+D125+D134+D140</f>
        <v>1156571.68</v>
      </c>
      <c r="E6" s="60">
        <f>E7+E43+E49+E82+E106+E125+E134+E140</f>
        <v>1308906.3199999998</v>
      </c>
      <c r="F6" s="45">
        <f t="shared" ref="F6:F132" si="0">IF(D6&lt;&gt;0,IF(E6/D6&gt;=100,"&gt;&gt;100",E6/D6*100),"-")</f>
        <v>113.17122342127553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892519.07000000007</v>
      </c>
      <c r="E49" s="60">
        <f>E50+E53+E58+E61+E64+E68+E71+E74+E77</f>
        <v>1019068.78</v>
      </c>
      <c r="F49" s="45">
        <f t="shared" si="0"/>
        <v>114.17893625510993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892519.07000000007</v>
      </c>
      <c r="E68" s="60">
        <f t="shared" si="11"/>
        <v>996250.4</v>
      </c>
      <c r="F68" s="45">
        <f t="shared" si="0"/>
        <v>111.62230964992155</v>
      </c>
    </row>
    <row r="69" spans="1:6" ht="12.75" customHeight="1" x14ac:dyDescent="0.25">
      <c r="A69" s="63" t="s">
        <v>141</v>
      </c>
      <c r="B69" s="64" t="s">
        <v>142</v>
      </c>
      <c r="C69" s="247" t="s">
        <v>141</v>
      </c>
      <c r="D69" s="194">
        <v>891114.91</v>
      </c>
      <c r="E69" s="194">
        <v>992858</v>
      </c>
      <c r="F69" s="45">
        <f t="shared" si="0"/>
        <v>111.4175050667708</v>
      </c>
    </row>
    <row r="70" spans="1:6" ht="11.5" x14ac:dyDescent="0.25">
      <c r="A70" s="63" t="s">
        <v>143</v>
      </c>
      <c r="B70" s="64" t="s">
        <v>144</v>
      </c>
      <c r="C70" s="247" t="s">
        <v>143</v>
      </c>
      <c r="D70" s="194">
        <v>1404.16</v>
      </c>
      <c r="E70" s="194">
        <v>3392.4</v>
      </c>
      <c r="F70" s="45">
        <f t="shared" si="0"/>
        <v>241.59639927073835</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22818.38</v>
      </c>
      <c r="F74" s="45" t="str">
        <f t="shared" si="0"/>
        <v>-</v>
      </c>
    </row>
    <row r="75" spans="1:6" ht="12.75" customHeight="1" x14ac:dyDescent="0.25">
      <c r="A75" s="63" t="s">
        <v>153</v>
      </c>
      <c r="B75" s="65" t="s">
        <v>154</v>
      </c>
      <c r="C75" s="247" t="s">
        <v>153</v>
      </c>
      <c r="D75" s="194">
        <v>0</v>
      </c>
      <c r="E75" s="194">
        <v>22818.38</v>
      </c>
      <c r="F75" s="45" t="str">
        <f t="shared" si="0"/>
        <v>-</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106520.24</v>
      </c>
      <c r="E106" s="60">
        <f>E107+E112+E120+E124</f>
        <v>109010.19</v>
      </c>
      <c r="F106" s="45">
        <f t="shared" si="0"/>
        <v>102.33753697888777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106520.24</v>
      </c>
      <c r="E112" s="60">
        <f t="shared" si="20"/>
        <v>109010.19</v>
      </c>
      <c r="F112" s="45">
        <f t="shared" si="0"/>
        <v>102.33753697888777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106520.24</v>
      </c>
      <c r="E117" s="194">
        <v>109010.19</v>
      </c>
      <c r="F117" s="45">
        <f t="shared" si="0"/>
        <v>102.33753697888777</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8156.45</v>
      </c>
      <c r="E125" s="60">
        <f t="shared" si="22"/>
        <v>15174.21</v>
      </c>
      <c r="F125" s="45">
        <f t="shared" si="0"/>
        <v>186.03939213751079</v>
      </c>
    </row>
    <row r="126" spans="1:6" ht="12.75" customHeight="1" x14ac:dyDescent="0.25">
      <c r="A126" s="63">
        <v>661</v>
      </c>
      <c r="B126" s="65" t="s">
        <v>255</v>
      </c>
      <c r="C126" s="247" t="s">
        <v>256</v>
      </c>
      <c r="D126" s="60">
        <f t="shared" ref="D126:E126" si="23">SUM(D127:D128)</f>
        <v>260.27999999999997</v>
      </c>
      <c r="E126" s="60">
        <f t="shared" si="23"/>
        <v>25.55</v>
      </c>
      <c r="F126" s="45">
        <f t="shared" si="0"/>
        <v>9.8163516213308757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260.27999999999997</v>
      </c>
      <c r="E128" s="194">
        <v>25.55</v>
      </c>
      <c r="F128" s="45">
        <f t="shared" si="0"/>
        <v>9.8163516213308757</v>
      </c>
    </row>
    <row r="129" spans="1:6" ht="23" x14ac:dyDescent="0.25">
      <c r="A129" s="63">
        <v>663</v>
      </c>
      <c r="B129" s="182" t="s">
        <v>261</v>
      </c>
      <c r="C129" s="247" t="s">
        <v>262</v>
      </c>
      <c r="D129" s="60">
        <f t="shared" ref="D129:E129" si="24">SUM(D130:D133)</f>
        <v>7896.17</v>
      </c>
      <c r="E129" s="60">
        <f t="shared" si="24"/>
        <v>15148.66</v>
      </c>
      <c r="F129" s="45">
        <f t="shared" si="0"/>
        <v>191.84819982345871</v>
      </c>
    </row>
    <row r="130" spans="1:6" ht="12.75" customHeight="1" x14ac:dyDescent="0.25">
      <c r="A130" s="63">
        <v>6631</v>
      </c>
      <c r="B130" s="65" t="s">
        <v>263</v>
      </c>
      <c r="C130" s="247" t="s">
        <v>264</v>
      </c>
      <c r="D130" s="194">
        <v>7896.17</v>
      </c>
      <c r="E130" s="194">
        <v>11391.53</v>
      </c>
      <c r="F130" s="45">
        <f t="shared" si="0"/>
        <v>144.26652415031592</v>
      </c>
    </row>
    <row r="131" spans="1:6" ht="12.75" customHeight="1" x14ac:dyDescent="0.25">
      <c r="A131" s="63">
        <v>6632</v>
      </c>
      <c r="B131" s="182" t="s">
        <v>265</v>
      </c>
      <c r="C131" s="247" t="s">
        <v>266</v>
      </c>
      <c r="D131" s="194">
        <v>0</v>
      </c>
      <c r="E131" s="194">
        <v>3757.13</v>
      </c>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149375.92000000001</v>
      </c>
      <c r="E134" s="60">
        <f t="shared" si="25"/>
        <v>165653.13999999998</v>
      </c>
      <c r="F134" s="45">
        <f t="shared" ref="F134:F229" si="26">IF(D134&lt;&gt;0,IF(E134/D134&gt;=100,"&gt;&gt;100",E134/D134*100),"-")</f>
        <v>110.89681656856069</v>
      </c>
    </row>
    <row r="135" spans="1:6" ht="23" x14ac:dyDescent="0.25">
      <c r="A135" s="63">
        <v>671</v>
      </c>
      <c r="B135" s="182" t="s">
        <v>273</v>
      </c>
      <c r="C135" s="247" t="s">
        <v>274</v>
      </c>
      <c r="D135" s="60">
        <f t="shared" ref="D135:E135" si="27">SUM(D136:D138)</f>
        <v>149375.92000000001</v>
      </c>
      <c r="E135" s="60">
        <f t="shared" si="27"/>
        <v>165653.13999999998</v>
      </c>
      <c r="F135" s="45">
        <f t="shared" si="26"/>
        <v>110.89681656856069</v>
      </c>
    </row>
    <row r="136" spans="1:6" ht="12.75" customHeight="1" x14ac:dyDescent="0.25">
      <c r="A136" s="63">
        <v>6711</v>
      </c>
      <c r="B136" s="65" t="s">
        <v>275</v>
      </c>
      <c r="C136" s="247" t="s">
        <v>276</v>
      </c>
      <c r="D136" s="194">
        <v>146729.67000000001</v>
      </c>
      <c r="E136" s="194">
        <v>164909.82999999999</v>
      </c>
      <c r="F136" s="45">
        <f t="shared" si="26"/>
        <v>112.39024118298634</v>
      </c>
    </row>
    <row r="137" spans="1:6" ht="23" x14ac:dyDescent="0.25">
      <c r="A137" s="63">
        <v>6712</v>
      </c>
      <c r="B137" s="182" t="s">
        <v>277</v>
      </c>
      <c r="C137" s="247" t="s">
        <v>278</v>
      </c>
      <c r="D137" s="194">
        <v>2646.25</v>
      </c>
      <c r="E137" s="194">
        <v>743.31</v>
      </c>
      <c r="F137" s="45">
        <f t="shared" si="26"/>
        <v>28.089182805857345</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1180982.7100000002</v>
      </c>
      <c r="E152" s="60">
        <f>E153+E164+E202+E221+E230+E262+E273</f>
        <v>1388088.86</v>
      </c>
      <c r="F152" s="45">
        <f t="shared" si="26"/>
        <v>117.53676393789033</v>
      </c>
    </row>
    <row r="153" spans="1:6" ht="12.75" customHeight="1" x14ac:dyDescent="0.25">
      <c r="A153" s="63">
        <v>31</v>
      </c>
      <c r="B153" s="64" t="s">
        <v>308</v>
      </c>
      <c r="C153" s="247" t="s">
        <v>3</v>
      </c>
      <c r="D153" s="60">
        <f t="shared" ref="D153:E153" si="30">D154+D159+D160</f>
        <v>1014242.19</v>
      </c>
      <c r="E153" s="60">
        <f t="shared" si="30"/>
        <v>1210104.3500000001</v>
      </c>
      <c r="F153" s="45">
        <f t="shared" si="26"/>
        <v>119.31118247013568</v>
      </c>
    </row>
    <row r="154" spans="1:6" ht="12.75" customHeight="1" x14ac:dyDescent="0.25">
      <c r="A154" s="63">
        <v>311</v>
      </c>
      <c r="B154" s="64" t="s">
        <v>309</v>
      </c>
      <c r="C154" s="247" t="s">
        <v>310</v>
      </c>
      <c r="D154" s="60">
        <f t="shared" ref="D154:E154" si="31">SUM(D155:D158)</f>
        <v>841159.09</v>
      </c>
      <c r="E154" s="60">
        <f t="shared" si="31"/>
        <v>1000069.56</v>
      </c>
      <c r="F154" s="45">
        <f t="shared" si="26"/>
        <v>118.89184482331399</v>
      </c>
    </row>
    <row r="155" spans="1:6" ht="12.75" customHeight="1" x14ac:dyDescent="0.25">
      <c r="A155" s="63">
        <v>3111</v>
      </c>
      <c r="B155" s="64" t="s">
        <v>311</v>
      </c>
      <c r="C155" s="247" t="s">
        <v>312</v>
      </c>
      <c r="D155" s="194">
        <v>827649.23</v>
      </c>
      <c r="E155" s="194">
        <v>979411.04</v>
      </c>
      <c r="F155" s="45">
        <f t="shared" si="26"/>
        <v>118.33648899788139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8768.99</v>
      </c>
      <c r="E157" s="194">
        <v>16841</v>
      </c>
      <c r="F157" s="45">
        <f t="shared" si="26"/>
        <v>192.05176422826347</v>
      </c>
    </row>
    <row r="158" spans="1:6" ht="12.75" customHeight="1" x14ac:dyDescent="0.25">
      <c r="A158" s="63">
        <v>3114</v>
      </c>
      <c r="B158" s="65" t="s">
        <v>317</v>
      </c>
      <c r="C158" s="247" t="s">
        <v>318</v>
      </c>
      <c r="D158" s="194">
        <v>4740.87</v>
      </c>
      <c r="E158" s="194">
        <v>3817.52</v>
      </c>
      <c r="F158" s="45">
        <f t="shared" si="26"/>
        <v>80.523616973255969</v>
      </c>
    </row>
    <row r="159" spans="1:6" ht="12.75" customHeight="1" x14ac:dyDescent="0.25">
      <c r="A159" s="63">
        <v>312</v>
      </c>
      <c r="B159" s="65" t="s">
        <v>319</v>
      </c>
      <c r="C159" s="247" t="s">
        <v>320</v>
      </c>
      <c r="D159" s="194">
        <v>34224.39</v>
      </c>
      <c r="E159" s="194">
        <v>45181.62</v>
      </c>
      <c r="F159" s="45">
        <f t="shared" si="26"/>
        <v>132.01585185302062</v>
      </c>
    </row>
    <row r="160" spans="1:6" ht="12.75" customHeight="1" x14ac:dyDescent="0.25">
      <c r="A160" s="63">
        <v>313</v>
      </c>
      <c r="B160" s="65" t="s">
        <v>321</v>
      </c>
      <c r="C160" s="247" t="s">
        <v>322</v>
      </c>
      <c r="D160" s="60">
        <f t="shared" ref="D160:E160" si="32">SUM(D161:D163)</f>
        <v>138858.71</v>
      </c>
      <c r="E160" s="60">
        <f t="shared" si="32"/>
        <v>164853.17000000001</v>
      </c>
      <c r="F160" s="45">
        <f t="shared" si="26"/>
        <v>118.72007884849285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138858.71</v>
      </c>
      <c r="E162" s="194">
        <v>164853.17000000001</v>
      </c>
      <c r="F162" s="45">
        <f t="shared" si="26"/>
        <v>118.72007884849285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154050.03</v>
      </c>
      <c r="E164" s="60">
        <f>E165+E170+E178+E188+E189+E194</f>
        <v>166405.56</v>
      </c>
      <c r="F164" s="45">
        <f t="shared" si="26"/>
        <v>108.02046581879925</v>
      </c>
    </row>
    <row r="165" spans="1:6" ht="12.75" customHeight="1" x14ac:dyDescent="0.25">
      <c r="A165" s="63">
        <v>321</v>
      </c>
      <c r="B165" s="64" t="s">
        <v>331</v>
      </c>
      <c r="C165" s="247" t="s">
        <v>332</v>
      </c>
      <c r="D165" s="60">
        <f t="shared" ref="D165:E165" si="33">SUM(D166:D169)</f>
        <v>21339.010000000002</v>
      </c>
      <c r="E165" s="60">
        <f t="shared" si="33"/>
        <v>25902.33</v>
      </c>
      <c r="F165" s="45">
        <f t="shared" si="26"/>
        <v>121.38487211918454</v>
      </c>
    </row>
    <row r="166" spans="1:6" ht="12.75" customHeight="1" x14ac:dyDescent="0.25">
      <c r="A166" s="63">
        <v>3211</v>
      </c>
      <c r="B166" s="64" t="s">
        <v>333</v>
      </c>
      <c r="C166" s="247" t="s">
        <v>334</v>
      </c>
      <c r="D166" s="194">
        <v>3636.4</v>
      </c>
      <c r="E166" s="194">
        <v>4399.5</v>
      </c>
      <c r="F166" s="45">
        <f t="shared" si="26"/>
        <v>120.9850401495985</v>
      </c>
    </row>
    <row r="167" spans="1:6" ht="12.75" customHeight="1" x14ac:dyDescent="0.25">
      <c r="A167" s="63">
        <v>3212</v>
      </c>
      <c r="B167" s="64" t="s">
        <v>335</v>
      </c>
      <c r="C167" s="247" t="s">
        <v>336</v>
      </c>
      <c r="D167" s="194">
        <v>17556.61</v>
      </c>
      <c r="E167" s="194">
        <v>21447.83</v>
      </c>
      <c r="F167" s="45">
        <f t="shared" si="26"/>
        <v>122.16384598165592</v>
      </c>
    </row>
    <row r="168" spans="1:6" ht="12.75" customHeight="1" x14ac:dyDescent="0.25">
      <c r="A168" s="63">
        <v>3213</v>
      </c>
      <c r="B168" s="64" t="s">
        <v>337</v>
      </c>
      <c r="C168" s="247" t="s">
        <v>338</v>
      </c>
      <c r="D168" s="194">
        <v>146</v>
      </c>
      <c r="E168" s="194"/>
      <c r="F168" s="45">
        <f t="shared" si="26"/>
        <v>0</v>
      </c>
    </row>
    <row r="169" spans="1:6" ht="12.75" customHeight="1" x14ac:dyDescent="0.25">
      <c r="A169" s="63">
        <v>3214</v>
      </c>
      <c r="B169" s="64" t="s">
        <v>339</v>
      </c>
      <c r="C169" s="247" t="s">
        <v>340</v>
      </c>
      <c r="D169" s="194">
        <v>0</v>
      </c>
      <c r="E169" s="194">
        <v>55</v>
      </c>
      <c r="F169" s="45" t="str">
        <f t="shared" si="26"/>
        <v>-</v>
      </c>
    </row>
    <row r="170" spans="1:6" ht="12.75" customHeight="1" x14ac:dyDescent="0.25">
      <c r="A170" s="63">
        <v>322</v>
      </c>
      <c r="B170" s="64" t="s">
        <v>341</v>
      </c>
      <c r="C170" s="247" t="s">
        <v>342</v>
      </c>
      <c r="D170" s="60">
        <f t="shared" ref="D170:E170" si="34">SUM(D171:D177)</f>
        <v>53390.82</v>
      </c>
      <c r="E170" s="60">
        <f t="shared" si="34"/>
        <v>50872.270000000004</v>
      </c>
      <c r="F170" s="45">
        <f t="shared" si="26"/>
        <v>95.282803298394754</v>
      </c>
    </row>
    <row r="171" spans="1:6" ht="12.75" customHeight="1" x14ac:dyDescent="0.25">
      <c r="A171" s="63">
        <v>3221</v>
      </c>
      <c r="B171" s="64" t="s">
        <v>343</v>
      </c>
      <c r="C171" s="247" t="s">
        <v>344</v>
      </c>
      <c r="D171" s="194">
        <v>3853.48</v>
      </c>
      <c r="E171" s="194">
        <v>4194.6000000000004</v>
      </c>
      <c r="F171" s="45">
        <f t="shared" si="26"/>
        <v>108.85225821854532</v>
      </c>
    </row>
    <row r="172" spans="1:6" ht="12.75" customHeight="1" x14ac:dyDescent="0.25">
      <c r="A172" s="63">
        <v>3222</v>
      </c>
      <c r="B172" s="64" t="s">
        <v>345</v>
      </c>
      <c r="C172" s="247" t="s">
        <v>346</v>
      </c>
      <c r="D172" s="194">
        <v>35673.32</v>
      </c>
      <c r="E172" s="194">
        <v>30208.51</v>
      </c>
      <c r="F172" s="45">
        <f t="shared" si="26"/>
        <v>84.680960448873279</v>
      </c>
    </row>
    <row r="173" spans="1:6" ht="12.75" customHeight="1" x14ac:dyDescent="0.25">
      <c r="A173" s="63">
        <v>3223</v>
      </c>
      <c r="B173" s="65" t="s">
        <v>347</v>
      </c>
      <c r="C173" s="247" t="s">
        <v>348</v>
      </c>
      <c r="D173" s="194">
        <v>13674.21</v>
      </c>
      <c r="E173" s="194">
        <v>15663.41</v>
      </c>
      <c r="F173" s="45">
        <f t="shared" si="26"/>
        <v>114.54709266568234</v>
      </c>
    </row>
    <row r="174" spans="1:6" ht="12.75" customHeight="1" x14ac:dyDescent="0.25">
      <c r="A174" s="63">
        <v>3224</v>
      </c>
      <c r="B174" s="65" t="s">
        <v>349</v>
      </c>
      <c r="C174" s="247" t="s">
        <v>350</v>
      </c>
      <c r="D174" s="194">
        <v>0</v>
      </c>
      <c r="E174" s="194">
        <v>62.44</v>
      </c>
      <c r="F174" s="45" t="str">
        <f t="shared" si="26"/>
        <v>-</v>
      </c>
    </row>
    <row r="175" spans="1:6" ht="12.75" customHeight="1" x14ac:dyDescent="0.25">
      <c r="A175" s="63">
        <v>3225</v>
      </c>
      <c r="B175" s="65" t="s">
        <v>351</v>
      </c>
      <c r="C175" s="247" t="s">
        <v>352</v>
      </c>
      <c r="D175" s="194">
        <v>0</v>
      </c>
      <c r="E175" s="194">
        <v>743.31</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189.81</v>
      </c>
      <c r="E177" s="194"/>
      <c r="F177" s="45">
        <f t="shared" si="26"/>
        <v>0</v>
      </c>
    </row>
    <row r="178" spans="1:6" ht="12.75" customHeight="1" x14ac:dyDescent="0.25">
      <c r="A178" s="63">
        <v>323</v>
      </c>
      <c r="B178" s="65" t="s">
        <v>357</v>
      </c>
      <c r="C178" s="247" t="s">
        <v>358</v>
      </c>
      <c r="D178" s="60">
        <f t="shared" ref="D178:E178" si="35">SUM(D179:D187)</f>
        <v>21181.780000000002</v>
      </c>
      <c r="E178" s="60">
        <f t="shared" si="35"/>
        <v>22155.229999999996</v>
      </c>
      <c r="F178" s="45">
        <f t="shared" si="26"/>
        <v>104.59569497936431</v>
      </c>
    </row>
    <row r="179" spans="1:6" ht="12.75" customHeight="1" x14ac:dyDescent="0.25">
      <c r="A179" s="63">
        <v>3231</v>
      </c>
      <c r="B179" s="65" t="s">
        <v>359</v>
      </c>
      <c r="C179" s="247" t="s">
        <v>360</v>
      </c>
      <c r="D179" s="194">
        <v>5846.22</v>
      </c>
      <c r="E179" s="194">
        <v>7915.99</v>
      </c>
      <c r="F179" s="45">
        <f t="shared" si="26"/>
        <v>135.40355990708525</v>
      </c>
    </row>
    <row r="180" spans="1:6" ht="12.75" customHeight="1" x14ac:dyDescent="0.25">
      <c r="A180" s="63">
        <v>3232</v>
      </c>
      <c r="B180" s="65" t="s">
        <v>361</v>
      </c>
      <c r="C180" s="247" t="s">
        <v>362</v>
      </c>
      <c r="D180" s="194">
        <v>1954.7</v>
      </c>
      <c r="E180" s="194">
        <v>1790.19</v>
      </c>
      <c r="F180" s="45">
        <f t="shared" si="26"/>
        <v>91.58387476339081</v>
      </c>
    </row>
    <row r="181" spans="1:6" ht="12.75" customHeight="1" x14ac:dyDescent="0.25">
      <c r="A181" s="63">
        <v>3233</v>
      </c>
      <c r="B181" s="65" t="s">
        <v>363</v>
      </c>
      <c r="C181" s="247" t="s">
        <v>364</v>
      </c>
      <c r="D181" s="194">
        <v>215</v>
      </c>
      <c r="E181" s="194">
        <v>235</v>
      </c>
      <c r="F181" s="45">
        <f t="shared" si="26"/>
        <v>109.30232558139534</v>
      </c>
    </row>
    <row r="182" spans="1:6" ht="12.75" customHeight="1" x14ac:dyDescent="0.25">
      <c r="A182" s="63">
        <v>3234</v>
      </c>
      <c r="B182" s="65" t="s">
        <v>365</v>
      </c>
      <c r="C182" s="247" t="s">
        <v>366</v>
      </c>
      <c r="D182" s="194">
        <v>4657.6000000000004</v>
      </c>
      <c r="E182" s="194">
        <v>4972.3</v>
      </c>
      <c r="F182" s="45">
        <f t="shared" si="26"/>
        <v>106.75669872895912</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2863.71</v>
      </c>
      <c r="E184" s="194">
        <v>987.55</v>
      </c>
      <c r="F184" s="45">
        <f t="shared" si="26"/>
        <v>34.484986259083492</v>
      </c>
    </row>
    <row r="185" spans="1:6" ht="12.75" customHeight="1" x14ac:dyDescent="0.25">
      <c r="A185" s="63">
        <v>3237</v>
      </c>
      <c r="B185" s="64" t="s">
        <v>371</v>
      </c>
      <c r="C185" s="247" t="s">
        <v>372</v>
      </c>
      <c r="D185" s="194">
        <v>461.78</v>
      </c>
      <c r="E185" s="194">
        <v>459.4</v>
      </c>
      <c r="F185" s="45">
        <f t="shared" si="26"/>
        <v>99.484603057733125</v>
      </c>
    </row>
    <row r="186" spans="1:6" ht="12.75" customHeight="1" x14ac:dyDescent="0.25">
      <c r="A186" s="63">
        <v>3238</v>
      </c>
      <c r="B186" s="64" t="s">
        <v>373</v>
      </c>
      <c r="C186" s="247" t="s">
        <v>374</v>
      </c>
      <c r="D186" s="194">
        <v>2824.5</v>
      </c>
      <c r="E186" s="194">
        <v>3390.18</v>
      </c>
      <c r="F186" s="45">
        <f t="shared" si="26"/>
        <v>120.0276155071694</v>
      </c>
    </row>
    <row r="187" spans="1:6" ht="12.75" customHeight="1" x14ac:dyDescent="0.25">
      <c r="A187" s="63">
        <v>3239</v>
      </c>
      <c r="B187" s="64" t="s">
        <v>375</v>
      </c>
      <c r="C187" s="247" t="s">
        <v>376</v>
      </c>
      <c r="D187" s="194">
        <v>2358.27</v>
      </c>
      <c r="E187" s="194">
        <v>2404.62</v>
      </c>
      <c r="F187" s="45">
        <f t="shared" si="26"/>
        <v>101.96542380643436</v>
      </c>
    </row>
    <row r="188" spans="1:6" ht="12.75" customHeight="1" x14ac:dyDescent="0.25">
      <c r="A188" s="63">
        <v>324</v>
      </c>
      <c r="B188" s="64" t="s">
        <v>377</v>
      </c>
      <c r="C188" s="247" t="s">
        <v>378</v>
      </c>
      <c r="D188" s="194">
        <v>0</v>
      </c>
      <c r="E188" s="194"/>
      <c r="F188" s="45" t="str">
        <f t="shared" si="26"/>
        <v>-</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58138.42</v>
      </c>
      <c r="E194" s="60">
        <f t="shared" si="36"/>
        <v>67475.73000000001</v>
      </c>
      <c r="F194" s="45">
        <f t="shared" si="26"/>
        <v>116.06048117578705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74.239999999999995</v>
      </c>
      <c r="E196" s="194">
        <v>90</v>
      </c>
      <c r="F196" s="45">
        <f t="shared" si="26"/>
        <v>121.22844827586208</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163.09</v>
      </c>
      <c r="E198" s="194">
        <v>195</v>
      </c>
      <c r="F198" s="45">
        <f t="shared" si="26"/>
        <v>119.56588386780305</v>
      </c>
    </row>
    <row r="199" spans="1:6" ht="12.75" customHeight="1" x14ac:dyDescent="0.25">
      <c r="A199" s="63">
        <v>3295</v>
      </c>
      <c r="B199" s="64" t="s">
        <v>399</v>
      </c>
      <c r="C199" s="247" t="s">
        <v>400</v>
      </c>
      <c r="D199" s="194">
        <v>1988</v>
      </c>
      <c r="E199" s="194">
        <v>5490.32</v>
      </c>
      <c r="F199" s="45">
        <f t="shared" si="26"/>
        <v>276.17303822937623</v>
      </c>
    </row>
    <row r="200" spans="1:6" ht="12.75" customHeight="1" x14ac:dyDescent="0.25">
      <c r="A200" s="63" t="s">
        <v>401</v>
      </c>
      <c r="B200" s="64" t="s">
        <v>402</v>
      </c>
      <c r="C200" s="247" t="s">
        <v>401</v>
      </c>
      <c r="D200" s="194">
        <v>352.2</v>
      </c>
      <c r="E200" s="194"/>
      <c r="F200" s="45">
        <f t="shared" si="26"/>
        <v>0</v>
      </c>
    </row>
    <row r="201" spans="1:6" ht="12.75" customHeight="1" x14ac:dyDescent="0.25">
      <c r="A201" s="63">
        <v>3299</v>
      </c>
      <c r="B201" s="64" t="s">
        <v>403</v>
      </c>
      <c r="C201" s="247" t="s">
        <v>404</v>
      </c>
      <c r="D201" s="194">
        <v>55560.89</v>
      </c>
      <c r="E201" s="194">
        <v>61700.41</v>
      </c>
      <c r="F201" s="45">
        <f t="shared" si="26"/>
        <v>111.05007497180122</v>
      </c>
    </row>
    <row r="202" spans="1:6" ht="12.75" customHeight="1" x14ac:dyDescent="0.25">
      <c r="A202" s="63">
        <v>34</v>
      </c>
      <c r="B202" s="183" t="s">
        <v>405</v>
      </c>
      <c r="C202" s="247" t="s">
        <v>406</v>
      </c>
      <c r="D202" s="60">
        <f t="shared" ref="D202:E202" si="37">D203+D208+D216</f>
        <v>294.62</v>
      </c>
      <c r="E202" s="60">
        <f t="shared" si="37"/>
        <v>147.36000000000001</v>
      </c>
      <c r="F202" s="45">
        <f t="shared" si="26"/>
        <v>50.016971013508929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294.62</v>
      </c>
      <c r="E216" s="60">
        <f t="shared" si="40"/>
        <v>147.36000000000001</v>
      </c>
      <c r="F216" s="45">
        <f t="shared" si="26"/>
        <v>50.016971013508929</v>
      </c>
    </row>
    <row r="217" spans="1:6" ht="12.75" customHeight="1" x14ac:dyDescent="0.25">
      <c r="A217" s="63">
        <v>3431</v>
      </c>
      <c r="B217" s="182" t="s">
        <v>435</v>
      </c>
      <c r="C217" s="247" t="s">
        <v>436</v>
      </c>
      <c r="D217" s="194">
        <v>135.52000000000001</v>
      </c>
      <c r="E217" s="194">
        <v>147.36000000000001</v>
      </c>
      <c r="F217" s="45">
        <f t="shared" si="26"/>
        <v>108.73671782762693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159.1</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0</v>
      </c>
      <c r="E229" s="194"/>
      <c r="F229" s="45" t="str">
        <f t="shared" si="26"/>
        <v>-</v>
      </c>
    </row>
    <row r="230" spans="1:6" ht="23"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c r="E243" s="192"/>
      <c r="F243" s="71" t="str">
        <f t="shared" si="44"/>
        <v>-</v>
      </c>
    </row>
    <row r="244" spans="1:6" ht="11.5" x14ac:dyDescent="0.25">
      <c r="A244" s="70" t="s">
        <v>488</v>
      </c>
      <c r="B244" s="65" t="s">
        <v>135</v>
      </c>
      <c r="C244" s="277" t="s">
        <v>488</v>
      </c>
      <c r="D244" s="192"/>
      <c r="E244" s="192"/>
      <c r="F244" s="71" t="str">
        <f t="shared" si="44"/>
        <v>-</v>
      </c>
    </row>
    <row r="245" spans="1:6" ht="11.5"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3" x14ac:dyDescent="0.25">
      <c r="A260" s="63" t="s">
        <v>514</v>
      </c>
      <c r="B260" s="64" t="s">
        <v>163</v>
      </c>
      <c r="C260" s="247" t="s">
        <v>514</v>
      </c>
      <c r="D260" s="194">
        <v>0</v>
      </c>
      <c r="E260" s="194"/>
      <c r="F260" s="45" t="str">
        <f t="shared" si="53"/>
        <v>-</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12008.86</v>
      </c>
      <c r="E262" s="60">
        <f t="shared" si="55"/>
        <v>11070.89</v>
      </c>
      <c r="F262" s="45">
        <f t="shared" ref="F262:F268" si="56">IF(D262&lt;&gt;0,IF(E262/D262&gt;=100,"&gt;&gt;100",E262/D262*100),"-")</f>
        <v>92.189350196438298</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12008.86</v>
      </c>
      <c r="E269" s="60">
        <f t="shared" si="58"/>
        <v>11070.89</v>
      </c>
      <c r="F269" s="45">
        <f t="shared" ref="F269:F272" si="59">IF(D269&lt;&gt;0,IF(E269/D269&gt;=100,"&gt;&gt;100",E269/D269*100),"-")</f>
        <v>92.189350196438298</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12008.86</v>
      </c>
      <c r="E271" s="194">
        <v>11070.89</v>
      </c>
      <c r="F271" s="45">
        <f t="shared" si="59"/>
        <v>92.189350196438298</v>
      </c>
    </row>
    <row r="272" spans="1:6" ht="12.75" customHeight="1" x14ac:dyDescent="0.25">
      <c r="A272" s="63" t="s">
        <v>536</v>
      </c>
      <c r="B272" s="65" t="s">
        <v>537</v>
      </c>
      <c r="C272" s="247" t="s">
        <v>536</v>
      </c>
      <c r="D272" s="194">
        <v>0</v>
      </c>
      <c r="E272" s="194">
        <v>0</v>
      </c>
      <c r="F272" s="45" t="str">
        <f t="shared" si="59"/>
        <v>-</v>
      </c>
    </row>
    <row r="273" spans="1:6" ht="23" x14ac:dyDescent="0.25">
      <c r="A273" s="63">
        <v>38</v>
      </c>
      <c r="B273" s="65" t="s">
        <v>538</v>
      </c>
      <c r="C273" s="247" t="s">
        <v>539</v>
      </c>
      <c r="D273" s="60">
        <f t="shared" ref="D273:E273" si="60">D274+D278+D283+D289</f>
        <v>387.01</v>
      </c>
      <c r="E273" s="60">
        <f t="shared" si="60"/>
        <v>360.7</v>
      </c>
      <c r="F273" s="45">
        <f t="shared" ref="F273:F277" si="61">IF(D273&lt;&gt;0,IF(E273/D273&gt;=100,"&gt;&gt;100",E273/D273*100),"-")</f>
        <v>93.201726053590349</v>
      </c>
    </row>
    <row r="274" spans="1:6" ht="12.75" customHeight="1" x14ac:dyDescent="0.25">
      <c r="A274" s="63">
        <v>381</v>
      </c>
      <c r="B274" s="64" t="s">
        <v>540</v>
      </c>
      <c r="C274" s="247" t="s">
        <v>541</v>
      </c>
      <c r="D274" s="60">
        <f t="shared" ref="D274:E274" si="62">SUM(D275:D277)</f>
        <v>387.01</v>
      </c>
      <c r="E274" s="60">
        <f t="shared" si="62"/>
        <v>360.7</v>
      </c>
      <c r="F274" s="45">
        <f t="shared" si="61"/>
        <v>93.201726053590349</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387.01</v>
      </c>
      <c r="E276" s="194">
        <v>360.7</v>
      </c>
      <c r="F276" s="45">
        <f t="shared" si="61"/>
        <v>93.201726053590349</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c r="F290" s="45" t="str">
        <f t="shared" si="66"/>
        <v>-</v>
      </c>
    </row>
    <row r="291" spans="1:6" ht="23"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3"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1180982.7100000002</v>
      </c>
      <c r="E299" s="60">
        <f>E152-E297+E298</f>
        <v>1388088.86</v>
      </c>
      <c r="F299" s="45">
        <f t="shared" si="68"/>
        <v>117.53676393789033</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24411.030000000261</v>
      </c>
      <c r="E301" s="60">
        <f>IF(E299&gt;=E6,E299-E6,0)</f>
        <v>79182.54000000027</v>
      </c>
      <c r="F301" s="45">
        <f t="shared" si="68"/>
        <v>324.37197447219319</v>
      </c>
    </row>
    <row r="302" spans="1:6" ht="12.75" customHeight="1" x14ac:dyDescent="0.25">
      <c r="A302" s="63">
        <v>92211</v>
      </c>
      <c r="B302" s="64" t="s">
        <v>596</v>
      </c>
      <c r="C302" s="247" t="s">
        <v>597</v>
      </c>
      <c r="D302" s="194">
        <v>175769.54</v>
      </c>
      <c r="E302" s="194">
        <v>151358.51</v>
      </c>
      <c r="F302" s="45">
        <f t="shared" si="68"/>
        <v>86.111911085390574</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17800.22</v>
      </c>
      <c r="E304" s="194">
        <v>96451.78</v>
      </c>
      <c r="F304" s="45">
        <f t="shared" si="68"/>
        <v>541.85723547237058</v>
      </c>
    </row>
    <row r="305" spans="1:6" ht="11.5" x14ac:dyDescent="0.25">
      <c r="A305" s="63">
        <v>9661</v>
      </c>
      <c r="B305" s="220" t="s">
        <v>602</v>
      </c>
      <c r="C305" s="247" t="s">
        <v>603</v>
      </c>
      <c r="D305" s="194">
        <v>48.01</v>
      </c>
      <c r="E305" s="194">
        <v>39.659999999999997</v>
      </c>
      <c r="F305" s="45">
        <f t="shared" si="68"/>
        <v>82.607790043740877</v>
      </c>
    </row>
    <row r="306" spans="1:6" ht="12.75" customHeight="1" x14ac:dyDescent="0.25">
      <c r="A306" s="249" t="s">
        <v>604</v>
      </c>
      <c r="B306" s="184" t="s">
        <v>605</v>
      </c>
      <c r="C306" s="250" t="s">
        <v>604</v>
      </c>
      <c r="D306" s="196">
        <v>0</v>
      </c>
      <c r="E306" s="196">
        <v>0</v>
      </c>
      <c r="F306" s="61" t="str">
        <f t="shared" si="68"/>
        <v>-</v>
      </c>
    </row>
    <row r="307" spans="1:6" s="55" customFormat="1" ht="20.149999999999999" customHeight="1" x14ac:dyDescent="0.25">
      <c r="A307" s="333" t="s">
        <v>606</v>
      </c>
      <c r="B307" s="334"/>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3"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1404.16</v>
      </c>
      <c r="E360" s="60">
        <f t="shared" si="86"/>
        <v>7149.5300000000007</v>
      </c>
      <c r="F360" s="45">
        <f t="shared" si="72"/>
        <v>509.16775865998181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1404.16</v>
      </c>
      <c r="E373" s="60">
        <f t="shared" si="90"/>
        <v>7149.5300000000007</v>
      </c>
      <c r="F373" s="45">
        <f t="shared" si="72"/>
        <v>509.16775865998181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3757.13</v>
      </c>
      <c r="F379" s="45" t="str">
        <f t="shared" si="72"/>
        <v>-</v>
      </c>
    </row>
    <row r="380" spans="1:6" ht="12.75" customHeight="1" x14ac:dyDescent="0.25">
      <c r="A380" s="63">
        <v>4221</v>
      </c>
      <c r="B380" s="64" t="s">
        <v>647</v>
      </c>
      <c r="C380" s="247" t="s">
        <v>739</v>
      </c>
      <c r="D380" s="194">
        <v>0</v>
      </c>
      <c r="E380" s="194">
        <v>3757.13</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1404.16</v>
      </c>
      <c r="E393" s="60">
        <f t="shared" si="94"/>
        <v>3392.4</v>
      </c>
      <c r="F393" s="45">
        <f t="shared" si="72"/>
        <v>241.59639927073835</v>
      </c>
    </row>
    <row r="394" spans="1:6" ht="12.75" customHeight="1" x14ac:dyDescent="0.25">
      <c r="A394" s="63">
        <v>4241</v>
      </c>
      <c r="B394" s="64" t="s">
        <v>756</v>
      </c>
      <c r="C394" s="247" t="s">
        <v>757</v>
      </c>
      <c r="D394" s="194">
        <v>1404.16</v>
      </c>
      <c r="E394" s="194">
        <v>3392.4</v>
      </c>
      <c r="F394" s="45">
        <f t="shared" si="72"/>
        <v>241.59639927073835</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1.5"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1404.16</v>
      </c>
      <c r="E418" s="60">
        <f t="shared" si="102"/>
        <v>7149.5300000000007</v>
      </c>
      <c r="F418" s="45">
        <f t="shared" si="72"/>
        <v>509.16775865998181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107661.44</v>
      </c>
      <c r="E420" s="194">
        <v>109065.60000000001</v>
      </c>
      <c r="F420" s="45">
        <f t="shared" si="72"/>
        <v>101.30423668864172</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1156571.68</v>
      </c>
      <c r="E422" s="60">
        <f>E6+E308</f>
        <v>1308906.3199999998</v>
      </c>
      <c r="F422" s="45">
        <f t="shared" si="72"/>
        <v>113.17122342127553</v>
      </c>
    </row>
    <row r="423" spans="1:6" ht="12.75" customHeight="1" x14ac:dyDescent="0.25">
      <c r="A423" s="63" t="s">
        <v>581</v>
      </c>
      <c r="B423" s="64" t="s">
        <v>804</v>
      </c>
      <c r="C423" s="247" t="s">
        <v>805</v>
      </c>
      <c r="D423" s="60">
        <f t="shared" ref="D423:E423" si="103">D299+D360</f>
        <v>1182386.8700000001</v>
      </c>
      <c r="E423" s="60">
        <f t="shared" si="103"/>
        <v>1395238.3900000001</v>
      </c>
      <c r="F423" s="45">
        <f t="shared" si="72"/>
        <v>118.00185078171582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25815.190000000177</v>
      </c>
      <c r="E425" s="60">
        <f t="shared" si="105"/>
        <v>86332.070000000298</v>
      </c>
      <c r="F425" s="45">
        <f t="shared" si="72"/>
        <v>334.42353126201942</v>
      </c>
    </row>
    <row r="426" spans="1:6" ht="12.75" customHeight="1" x14ac:dyDescent="0.25">
      <c r="A426" s="251" t="s">
        <v>810</v>
      </c>
      <c r="B426" s="183" t="s">
        <v>811</v>
      </c>
      <c r="C426" s="252" t="s">
        <v>812</v>
      </c>
      <c r="D426" s="60">
        <f t="shared" ref="D426:E426" si="106">IF(D302-D303+D419-D420&gt;=0,D302-D303+D419-D420,0)</f>
        <v>68108.100000000006</v>
      </c>
      <c r="E426" s="60">
        <f t="shared" si="106"/>
        <v>42292.91</v>
      </c>
      <c r="F426" s="45">
        <f t="shared" si="72"/>
        <v>62.09674032897702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3" x14ac:dyDescent="0.25">
      <c r="A428" s="249" t="s">
        <v>815</v>
      </c>
      <c r="B428" s="243" t="s">
        <v>816</v>
      </c>
      <c r="C428" s="250" t="s">
        <v>817</v>
      </c>
      <c r="D428" s="81">
        <f t="shared" ref="D428:E428" si="108">D304+D421</f>
        <v>17800.22</v>
      </c>
      <c r="E428" s="81">
        <f t="shared" si="108"/>
        <v>96451.78</v>
      </c>
      <c r="F428" s="61">
        <f t="shared" si="72"/>
        <v>541.85723547237058</v>
      </c>
    </row>
    <row r="429" spans="1:6" s="55" customFormat="1" ht="20.149999999999999" customHeight="1" x14ac:dyDescent="0.25">
      <c r="A429" s="333" t="s">
        <v>818</v>
      </c>
      <c r="B429" s="33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3"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306.44</v>
      </c>
      <c r="E642" s="194">
        <v>306.44</v>
      </c>
      <c r="F642" s="45">
        <f t="shared" si="109"/>
        <v>100</v>
      </c>
    </row>
    <row r="643" spans="1:6" ht="12.75" customHeight="1" x14ac:dyDescent="0.25">
      <c r="A643" s="63" t="s">
        <v>581</v>
      </c>
      <c r="B643" s="64" t="s">
        <v>1235</v>
      </c>
      <c r="C643" s="247" t="s">
        <v>1236</v>
      </c>
      <c r="D643" s="60">
        <f>D422+D430</f>
        <v>1156571.68</v>
      </c>
      <c r="E643" s="60">
        <f>E422+E430</f>
        <v>1308906.3199999998</v>
      </c>
      <c r="F643" s="45">
        <f t="shared" si="109"/>
        <v>113.17122342127553</v>
      </c>
    </row>
    <row r="644" spans="1:6" ht="12.75" customHeight="1" x14ac:dyDescent="0.25">
      <c r="A644" s="63" t="s">
        <v>581</v>
      </c>
      <c r="B644" s="64" t="s">
        <v>1237</v>
      </c>
      <c r="C644" s="247" t="s">
        <v>1238</v>
      </c>
      <c r="D644" s="60">
        <f>D423+D535</f>
        <v>1182386.8700000001</v>
      </c>
      <c r="E644" s="60">
        <f>E423+E535</f>
        <v>1395238.3900000001</v>
      </c>
      <c r="F644" s="45">
        <f t="shared" si="109"/>
        <v>118.00185078171582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25815.190000000177</v>
      </c>
      <c r="E646" s="60">
        <f t="shared" si="164"/>
        <v>86332.070000000298</v>
      </c>
      <c r="F646" s="45">
        <f t="shared" si="109"/>
        <v>334.42353126201942</v>
      </c>
    </row>
    <row r="647" spans="1:6" ht="23" x14ac:dyDescent="0.25">
      <c r="A647" s="251" t="s">
        <v>1243</v>
      </c>
      <c r="B647" s="64" t="s">
        <v>1244</v>
      </c>
      <c r="C647" s="252" t="s">
        <v>1243</v>
      </c>
      <c r="D647" s="60">
        <f>IF(D426-D427+D641-D642&gt;=0,D426-D427+D641-D642,0)</f>
        <v>67801.66</v>
      </c>
      <c r="E647" s="60">
        <f>IF(E426-E427+E641-E642&gt;=0,E426-E427+E641-E642,0)</f>
        <v>41986.47</v>
      </c>
      <c r="F647" s="45">
        <f t="shared" si="109"/>
        <v>61.925430734291751</v>
      </c>
    </row>
    <row r="648" spans="1:6" ht="23" x14ac:dyDescent="0.25">
      <c r="A648" s="251" t="s">
        <v>1245</v>
      </c>
      <c r="B648" s="64" t="s">
        <v>1246</v>
      </c>
      <c r="C648" s="252" t="s">
        <v>1245</v>
      </c>
      <c r="D648" s="60">
        <f>IF(D427-D426+D642-D641&gt;=0,D427-D426+D642-D641,0)</f>
        <v>0</v>
      </c>
      <c r="E648" s="60">
        <f>IF(E427-E426+E642-E641&gt;=0,E427-E426+E642-E641,0)</f>
        <v>0</v>
      </c>
      <c r="F648" s="45" t="str">
        <f t="shared" si="109"/>
        <v>-</v>
      </c>
    </row>
    <row r="649" spans="1:6" ht="23" x14ac:dyDescent="0.25">
      <c r="A649" s="63" t="s">
        <v>581</v>
      </c>
      <c r="B649" s="64" t="s">
        <v>1247</v>
      </c>
      <c r="C649" s="247" t="s">
        <v>1248</v>
      </c>
      <c r="D649" s="60">
        <f t="shared" ref="D649:E649" si="165">IF(D645+D647-D646-D648&gt;=0,D645+D647-D646-D648,0)</f>
        <v>41986.469999999827</v>
      </c>
      <c r="E649" s="60">
        <f t="shared" si="165"/>
        <v>0</v>
      </c>
      <c r="F649" s="45">
        <f t="shared" si="109"/>
        <v>0</v>
      </c>
    </row>
    <row r="650" spans="1:6" ht="23" x14ac:dyDescent="0.25">
      <c r="A650" s="63" t="s">
        <v>581</v>
      </c>
      <c r="B650" s="64" t="s">
        <v>1249</v>
      </c>
      <c r="C650" s="247" t="s">
        <v>1250</v>
      </c>
      <c r="D650" s="60">
        <f t="shared" ref="D650:E650" si="166">IF(D646+D648-D645-D647&gt;=0,D646+D648-D645-D647,0)</f>
        <v>0</v>
      </c>
      <c r="E650" s="60">
        <f t="shared" si="166"/>
        <v>44345.600000000297</v>
      </c>
      <c r="F650" s="45" t="str">
        <f t="shared" si="109"/>
        <v>-</v>
      </c>
    </row>
    <row r="651" spans="1:6" ht="23" x14ac:dyDescent="0.25">
      <c r="A651" s="249" t="s">
        <v>1251</v>
      </c>
      <c r="B651" s="184" t="s">
        <v>1252</v>
      </c>
      <c r="C651" s="250" t="s">
        <v>1251</v>
      </c>
      <c r="D651" s="196">
        <v>72833.710000000006</v>
      </c>
      <c r="E651" s="196">
        <v>0</v>
      </c>
      <c r="F651" s="61">
        <f t="shared" si="109"/>
        <v>0</v>
      </c>
    </row>
    <row r="652" spans="1:6" s="55" customFormat="1" ht="20.149999999999999" customHeight="1" x14ac:dyDescent="0.25">
      <c r="A652" s="333" t="s">
        <v>1253</v>
      </c>
      <c r="B652" s="334"/>
      <c r="C652" s="171"/>
      <c r="D652" s="43"/>
      <c r="E652" s="43"/>
      <c r="F652" s="44"/>
    </row>
    <row r="653" spans="1:6" ht="12.75" customHeight="1" x14ac:dyDescent="0.25">
      <c r="A653" s="63">
        <v>11</v>
      </c>
      <c r="B653" s="64" t="s">
        <v>1254</v>
      </c>
      <c r="C653" s="247" t="s">
        <v>1255</v>
      </c>
      <c r="D653" s="194">
        <v>102.71</v>
      </c>
      <c r="E653" s="194">
        <v>102.71</v>
      </c>
      <c r="F653" s="45">
        <f t="shared" ref="F653:F740" si="167">IF(D653&lt;&gt;0,IF(E653/D653&gt;=100,"&gt;&gt;100",E653/D653*100),"-")</f>
        <v>100</v>
      </c>
    </row>
    <row r="654" spans="1:6" ht="12.75" customHeight="1" x14ac:dyDescent="0.25">
      <c r="A654" s="63" t="s">
        <v>1256</v>
      </c>
      <c r="B654" s="64" t="s">
        <v>1257</v>
      </c>
      <c r="C654" s="247" t="s">
        <v>1256</v>
      </c>
      <c r="D654" s="194">
        <v>2726.5</v>
      </c>
      <c r="E654" s="194">
        <v>356.7</v>
      </c>
      <c r="F654" s="45">
        <f t="shared" si="167"/>
        <v>13.082706766917292</v>
      </c>
    </row>
    <row r="655" spans="1:6" ht="12.75" customHeight="1" x14ac:dyDescent="0.25">
      <c r="A655" s="63" t="s">
        <v>1258</v>
      </c>
      <c r="B655" s="64" t="s">
        <v>1259</v>
      </c>
      <c r="C655" s="247" t="s">
        <v>1258</v>
      </c>
      <c r="D655" s="194">
        <v>2726.5</v>
      </c>
      <c r="E655" s="194">
        <v>456.13</v>
      </c>
      <c r="F655" s="45">
        <f t="shared" si="167"/>
        <v>16.729506693563177</v>
      </c>
    </row>
    <row r="656" spans="1:6" ht="23" x14ac:dyDescent="0.25">
      <c r="A656" s="63">
        <v>11</v>
      </c>
      <c r="B656" s="64" t="s">
        <v>1260</v>
      </c>
      <c r="C656" s="247" t="s">
        <v>1261</v>
      </c>
      <c r="D656" s="60">
        <f t="shared" ref="D656:E656" si="168">+D653+D654-D655</f>
        <v>102.71000000000004</v>
      </c>
      <c r="E656" s="60">
        <f t="shared" si="168"/>
        <v>3.2799999999999727</v>
      </c>
      <c r="F656" s="45">
        <f t="shared" si="167"/>
        <v>3.1934573069807923</v>
      </c>
    </row>
    <row r="657" spans="1:6" ht="23" x14ac:dyDescent="0.25">
      <c r="A657" s="63" t="s">
        <v>581</v>
      </c>
      <c r="B657" s="64" t="s">
        <v>1262</v>
      </c>
      <c r="C657" s="247" t="s">
        <v>1263</v>
      </c>
      <c r="D657" s="253">
        <v>0</v>
      </c>
      <c r="E657" s="253">
        <v>0</v>
      </c>
      <c r="F657" s="45" t="str">
        <f t="shared" si="167"/>
        <v>-</v>
      </c>
    </row>
    <row r="658" spans="1:6" ht="23" x14ac:dyDescent="0.25">
      <c r="A658" s="63" t="s">
        <v>581</v>
      </c>
      <c r="B658" s="64" t="s">
        <v>1264</v>
      </c>
      <c r="C658" s="247" t="s">
        <v>1265</v>
      </c>
      <c r="D658" s="253">
        <v>47</v>
      </c>
      <c r="E658" s="253">
        <v>47</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42</v>
      </c>
      <c r="E660" s="253">
        <v>42</v>
      </c>
      <c r="F660" s="45">
        <f t="shared" si="167"/>
        <v>100</v>
      </c>
    </row>
    <row r="661" spans="1:6" ht="23"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891114.91</v>
      </c>
      <c r="E683" s="192">
        <v>992858</v>
      </c>
      <c r="F683" s="71">
        <f t="shared" si="167"/>
        <v>111.4175050667708</v>
      </c>
    </row>
    <row r="684" spans="1:6" ht="23" x14ac:dyDescent="0.25">
      <c r="A684" s="70">
        <v>63613</v>
      </c>
      <c r="B684" s="182" t="s">
        <v>1317</v>
      </c>
      <c r="C684" s="278" t="s">
        <v>1318</v>
      </c>
      <c r="D684" s="192">
        <v>0</v>
      </c>
      <c r="E684" s="192">
        <v>0</v>
      </c>
      <c r="F684" s="71" t="str">
        <f t="shared" si="167"/>
        <v>-</v>
      </c>
    </row>
    <row r="685" spans="1:6" ht="23" x14ac:dyDescent="0.25">
      <c r="A685" s="63">
        <v>63622</v>
      </c>
      <c r="B685" s="244" t="s">
        <v>1319</v>
      </c>
      <c r="C685" s="247" t="s">
        <v>1320</v>
      </c>
      <c r="D685" s="194">
        <v>1404.16</v>
      </c>
      <c r="E685" s="194">
        <v>3392.4</v>
      </c>
      <c r="F685" s="45">
        <f t="shared" si="167"/>
        <v>241.59639927073835</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22818.38</v>
      </c>
      <c r="F702" s="71" t="str">
        <f t="shared" si="167"/>
        <v>-</v>
      </c>
    </row>
    <row r="703" spans="1:6" ht="12.75" customHeight="1" x14ac:dyDescent="0.25">
      <c r="A703" s="70">
        <v>63812</v>
      </c>
      <c r="B703" s="182" t="s">
        <v>1340</v>
      </c>
      <c r="C703" s="278" t="s">
        <v>1341</v>
      </c>
      <c r="D703" s="192">
        <v>0</v>
      </c>
      <c r="E703" s="192"/>
      <c r="F703" s="71" t="str">
        <f t="shared" si="167"/>
        <v>-</v>
      </c>
    </row>
    <row r="704" spans="1:6" ht="23" x14ac:dyDescent="0.25">
      <c r="A704" s="70" t="s">
        <v>1342</v>
      </c>
      <c r="B704" s="182" t="s">
        <v>1343</v>
      </c>
      <c r="C704" s="278" t="s">
        <v>1342</v>
      </c>
      <c r="D704" s="192">
        <v>0</v>
      </c>
      <c r="E704" s="192"/>
      <c r="F704" s="71" t="str">
        <f t="shared" si="167"/>
        <v>-</v>
      </c>
    </row>
    <row r="705" spans="1:6" ht="11.5"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3" x14ac:dyDescent="0.25">
      <c r="A713" s="70" t="s">
        <v>1360</v>
      </c>
      <c r="B713" s="65" t="s">
        <v>1361</v>
      </c>
      <c r="C713" s="277" t="s">
        <v>1360</v>
      </c>
      <c r="D713" s="192"/>
      <c r="E713" s="192"/>
      <c r="F713" s="71" t="str">
        <f t="shared" si="167"/>
        <v>-</v>
      </c>
    </row>
    <row r="714" spans="1:6" ht="11.5"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c r="E722" s="192"/>
      <c r="F722" s="71" t="str">
        <f t="shared" si="167"/>
        <v>-</v>
      </c>
    </row>
    <row r="723" spans="1:6" ht="11.5"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106520.24</v>
      </c>
      <c r="E724" s="192">
        <v>109010.19</v>
      </c>
      <c r="F724" s="71">
        <f t="shared" si="167"/>
        <v>102.33753697888777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c r="E730" s="192"/>
      <c r="F730" s="71" t="str">
        <f t="shared" si="167"/>
        <v>-</v>
      </c>
    </row>
    <row r="731" spans="1:6" ht="11.5"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3365.69</v>
      </c>
      <c r="F732" s="71" t="str">
        <f t="shared" si="167"/>
        <v>-</v>
      </c>
    </row>
    <row r="733" spans="1:6" ht="12.75" customHeight="1" x14ac:dyDescent="0.25">
      <c r="A733" s="70">
        <v>31215</v>
      </c>
      <c r="B733" s="65" t="s">
        <v>1395</v>
      </c>
      <c r="C733" s="278" t="s">
        <v>1396</v>
      </c>
      <c r="D733" s="192">
        <v>1324.32</v>
      </c>
      <c r="E733" s="192">
        <v>882.88</v>
      </c>
      <c r="F733" s="71">
        <f t="shared" si="167"/>
        <v>66.666666666666671</v>
      </c>
    </row>
    <row r="734" spans="1:6" ht="12.75" customHeight="1" x14ac:dyDescent="0.25">
      <c r="A734" s="70">
        <v>32121</v>
      </c>
      <c r="B734" s="65" t="s">
        <v>1397</v>
      </c>
      <c r="C734" s="278" t="s">
        <v>1398</v>
      </c>
      <c r="D734" s="192">
        <v>17556.61</v>
      </c>
      <c r="E734" s="192">
        <v>21447.83</v>
      </c>
      <c r="F734" s="71">
        <f t="shared" si="167"/>
        <v>122.16384598165592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2304.06</v>
      </c>
      <c r="E736" s="194">
        <v>43.8</v>
      </c>
      <c r="F736" s="45">
        <f t="shared" si="167"/>
        <v>1.9009921616624565</v>
      </c>
    </row>
    <row r="737" spans="1:6" ht="12.75" customHeight="1" x14ac:dyDescent="0.25">
      <c r="A737" s="63" t="s">
        <v>1403</v>
      </c>
      <c r="B737" s="64" t="s">
        <v>1404</v>
      </c>
      <c r="C737" s="247" t="s">
        <v>1403</v>
      </c>
      <c r="D737" s="194">
        <v>0</v>
      </c>
      <c r="E737" s="194">
        <v>459.4</v>
      </c>
      <c r="F737" s="45" t="str">
        <f t="shared" si="167"/>
        <v>-</v>
      </c>
    </row>
    <row r="738" spans="1:6" ht="12.75" customHeight="1" x14ac:dyDescent="0.25">
      <c r="A738" s="63" t="s">
        <v>1405</v>
      </c>
      <c r="B738" s="64" t="s">
        <v>1406</v>
      </c>
      <c r="C738" s="247" t="s">
        <v>1405</v>
      </c>
      <c r="D738" s="194">
        <v>461.78</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74.239999999999995</v>
      </c>
      <c r="E742" s="192">
        <v>90</v>
      </c>
      <c r="F742" s="71">
        <f t="shared" si="169"/>
        <v>121.22844827586208</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5490.32</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3"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c r="E806" s="192"/>
      <c r="F806" s="71" t="str">
        <f t="shared" ref="F806:F814" si="171">IF(D806&lt;&gt;0,IF(E806/D806&gt;=100,"&gt;&gt;100",E806/D806*100),"-")</f>
        <v>-</v>
      </c>
    </row>
    <row r="807" spans="1:6" ht="11.5" x14ac:dyDescent="0.25">
      <c r="A807" s="70" t="s">
        <v>1542</v>
      </c>
      <c r="B807" s="182" t="s">
        <v>1543</v>
      </c>
      <c r="C807" s="277" t="s">
        <v>1542</v>
      </c>
      <c r="D807" s="192"/>
      <c r="E807" s="192"/>
      <c r="F807" s="71" t="str">
        <f t="shared" si="171"/>
        <v>-</v>
      </c>
    </row>
    <row r="808" spans="1:6" ht="11.5" x14ac:dyDescent="0.25">
      <c r="A808" s="70" t="s">
        <v>1544</v>
      </c>
      <c r="B808" s="182" t="s">
        <v>1545</v>
      </c>
      <c r="C808" s="277" t="s">
        <v>1544</v>
      </c>
      <c r="D808" s="192"/>
      <c r="E808" s="192"/>
      <c r="F808" s="71" t="str">
        <f t="shared" si="171"/>
        <v>-</v>
      </c>
    </row>
    <row r="809" spans="1:6" ht="11.5" x14ac:dyDescent="0.25">
      <c r="A809" s="70" t="s">
        <v>1546</v>
      </c>
      <c r="B809" s="182" t="s">
        <v>1547</v>
      </c>
      <c r="C809" s="277" t="s">
        <v>1546</v>
      </c>
      <c r="D809" s="192"/>
      <c r="E809" s="192"/>
      <c r="F809" s="71" t="str">
        <f t="shared" si="171"/>
        <v>-</v>
      </c>
    </row>
    <row r="810" spans="1:6" ht="11.5" x14ac:dyDescent="0.25">
      <c r="A810" s="70" t="s">
        <v>1548</v>
      </c>
      <c r="B810" s="182" t="s">
        <v>1549</v>
      </c>
      <c r="C810" s="277" t="s">
        <v>1548</v>
      </c>
      <c r="D810" s="192"/>
      <c r="E810" s="192"/>
      <c r="F810" s="71" t="str">
        <f t="shared" si="171"/>
        <v>-</v>
      </c>
    </row>
    <row r="811" spans="1:6" ht="11.5" x14ac:dyDescent="0.25">
      <c r="A811" s="70" t="s">
        <v>1550</v>
      </c>
      <c r="B811" s="182" t="s">
        <v>1551</v>
      </c>
      <c r="C811" s="277" t="s">
        <v>1550</v>
      </c>
      <c r="D811" s="192"/>
      <c r="E811" s="192"/>
      <c r="F811" s="71" t="str">
        <f t="shared" si="171"/>
        <v>-</v>
      </c>
    </row>
    <row r="812" spans="1:6" ht="11.5" x14ac:dyDescent="0.25">
      <c r="A812" s="70" t="s">
        <v>1552</v>
      </c>
      <c r="B812" s="182" t="s">
        <v>1553</v>
      </c>
      <c r="C812" s="277" t="s">
        <v>1552</v>
      </c>
      <c r="D812" s="192"/>
      <c r="E812" s="192"/>
      <c r="F812" s="71" t="str">
        <f t="shared" si="171"/>
        <v>-</v>
      </c>
    </row>
    <row r="813" spans="1:6" ht="11.5" x14ac:dyDescent="0.25">
      <c r="A813" s="70" t="s">
        <v>1554</v>
      </c>
      <c r="B813" s="182" t="s">
        <v>1555</v>
      </c>
      <c r="C813" s="277" t="s">
        <v>1554</v>
      </c>
      <c r="D813" s="192"/>
      <c r="E813" s="192"/>
      <c r="F813" s="71" t="str">
        <f t="shared" si="171"/>
        <v>-</v>
      </c>
    </row>
    <row r="814" spans="1:6" ht="11.5" x14ac:dyDescent="0.25">
      <c r="A814" s="70" t="s">
        <v>1556</v>
      </c>
      <c r="B814" s="182" t="s">
        <v>1557</v>
      </c>
      <c r="C814" s="277" t="s">
        <v>1556</v>
      </c>
      <c r="D814" s="192"/>
      <c r="E814" s="192"/>
      <c r="F814" s="71" t="str">
        <f t="shared" si="171"/>
        <v>-</v>
      </c>
    </row>
    <row r="815" spans="1:6" ht="11.5"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472.41</v>
      </c>
      <c r="E851" s="194">
        <v>275.39</v>
      </c>
      <c r="F851" s="45">
        <f t="shared" si="169"/>
        <v>58.294701636290505</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11536.45</v>
      </c>
      <c r="E855" s="194">
        <v>10795.5</v>
      </c>
      <c r="F855" s="45">
        <f t="shared" si="169"/>
        <v>93.577313645012111</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1.5"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11.5" x14ac:dyDescent="0.25">
      <c r="A1009" s="73">
        <v>55312</v>
      </c>
      <c r="B1009" s="65" t="s">
        <v>1945</v>
      </c>
      <c r="C1009" s="279" t="s">
        <v>1946</v>
      </c>
      <c r="D1009" s="193">
        <v>0</v>
      </c>
      <c r="E1009" s="193"/>
      <c r="F1009" s="75" t="str">
        <f t="shared" si="172"/>
        <v>-</v>
      </c>
    </row>
    <row r="1010" spans="1:6" ht="20.149999999999999" customHeight="1" x14ac:dyDescent="0.25">
      <c r="A1010" s="329" t="s">
        <v>1947</v>
      </c>
      <c r="B1010" s="33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27"/>
      <c r="E1021" s="328"/>
      <c r="F1021" s="51"/>
    </row>
    <row r="1022" spans="1:6" ht="15" customHeight="1" x14ac:dyDescent="0.25">
      <c r="A1022" s="140"/>
      <c r="B1022" s="163"/>
      <c r="C1022" s="173"/>
      <c r="D1022" s="327"/>
      <c r="E1022" s="32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68" t="s">
        <v>1969</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70" t="s">
        <v>1971</v>
      </c>
      <c r="B4" s="371"/>
      <c r="C4" s="371"/>
      <c r="D4" s="371"/>
      <c r="E4" s="371"/>
      <c r="F4" s="371"/>
      <c r="G4" s="371"/>
      <c r="H4" s="371"/>
      <c r="I4" s="371"/>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11189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8" t="s">
        <v>1975</v>
      </c>
      <c r="F7" s="372" t="s">
        <v>1976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8"/>
      <c r="F8" s="352" t="s">
        <v>1979</v>
      </c>
      <c r="G8" s="35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1980</v>
      </c>
      <c r="G9" s="36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1981</v>
      </c>
      <c r="G10" s="35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8"/>
      <c r="F11" s="364" t="s">
        <v>1982</v>
      </c>
      <c r="G11" s="36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8"/>
      <c r="F12" s="362" t="s">
        <v>1983</v>
      </c>
      <c r="G12" s="363"/>
      <c r="H12" s="323" t="s">
        <v>3655</v>
      </c>
      <c r="I12" s="27" t="s">
        <v>1984</v>
      </c>
      <c r="J12" s="228"/>
      <c r="K12" s="228"/>
      <c r="L12" s="5"/>
      <c r="M12" s="5"/>
      <c r="N12" s="5"/>
      <c r="O12" s="5"/>
      <c r="P12" s="5"/>
      <c r="Q12" s="5"/>
      <c r="R12" s="5"/>
      <c r="S12" s="5"/>
      <c r="T12" s="5"/>
      <c r="U12" s="5"/>
      <c r="V12" s="5"/>
      <c r="W12" s="5"/>
    </row>
    <row r="13" spans="1:23" ht="22.5" x14ac:dyDescent="0.25">
      <c r="B13" s="18" t="s">
        <v>1985</v>
      </c>
      <c r="C13" s="242" t="s">
        <v>5</v>
      </c>
      <c r="D13" s="315"/>
      <c r="E13" s="338"/>
      <c r="F13" s="335" t="s">
        <v>1986</v>
      </c>
      <c r="G13" s="336"/>
      <c r="H13" s="337"/>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1976</v>
      </c>
      <c r="B17" s="342" t="str">
        <f>'PR-RAS'!B6</f>
        <v>PRIHODI POSLOVANJA (šifre 61+62+63+64+65+66+67+68)</v>
      </c>
      <c r="C17" s="343"/>
      <c r="D17" s="343"/>
      <c r="E17" s="343"/>
      <c r="F17" s="344"/>
      <c r="G17" s="28" t="str">
        <f>'PR-RAS'!C6</f>
        <v>6</v>
      </c>
      <c r="H17" s="275">
        <f>'PR-RAS'!D6</f>
        <v>1156571.68</v>
      </c>
      <c r="I17" s="275">
        <f>'PR-RAS'!E6</f>
        <v>1308906.3199999998</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1180982.7100000002</v>
      </c>
      <c r="I18" s="275">
        <f>'PR-RAS'!E152</f>
        <v>1388088.86</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41986.469999999827</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44345.600000000297</v>
      </c>
      <c r="J20" s="5"/>
      <c r="K20" s="5"/>
      <c r="L20" s="5"/>
      <c r="M20" s="5"/>
      <c r="N20" s="5"/>
      <c r="O20" s="5"/>
      <c r="P20" s="5"/>
      <c r="Q20" s="5"/>
      <c r="R20" s="5"/>
      <c r="S20" s="5"/>
      <c r="T20" s="5"/>
      <c r="U20" s="5"/>
      <c r="V20" s="5"/>
      <c r="W20" s="5"/>
    </row>
    <row r="21" spans="1:23" ht="29.25" customHeight="1" x14ac:dyDescent="0.25">
      <c r="A21" s="200" t="s">
        <v>1987</v>
      </c>
      <c r="B21" s="339" t="s">
        <v>8</v>
      </c>
      <c r="C21" s="340"/>
      <c r="D21" s="340"/>
      <c r="E21" s="340"/>
      <c r="F21" s="34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9" t="s">
        <v>1979</v>
      </c>
      <c r="B22" s="342" t="str">
        <f>BILANCA!B7</f>
        <v>Nefinancijska imovina (šifre 01+02+03+04+05+06)</v>
      </c>
      <c r="C22" s="343"/>
      <c r="D22" s="343"/>
      <c r="E22" s="343"/>
      <c r="F22" s="344"/>
      <c r="G22" s="126" t="str">
        <f>BILANCA!C7</f>
        <v>B002</v>
      </c>
      <c r="H22" s="275">
        <f>BILANCA!D7</f>
        <v>91326.77</v>
      </c>
      <c r="I22" s="275">
        <f>BILANCA!E7</f>
        <v>77476.589999999938</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177689.16000000003</v>
      </c>
      <c r="I23" s="275">
        <f>BILANCA!E69</f>
        <v>195426.84000000003</v>
      </c>
      <c r="J23" s="5"/>
      <c r="K23" s="5"/>
      <c r="L23" s="5"/>
      <c r="M23" s="5"/>
      <c r="N23" s="5"/>
      <c r="O23" s="5"/>
      <c r="P23" s="5"/>
      <c r="Q23" s="5"/>
      <c r="R23" s="5"/>
      <c r="S23" s="5"/>
      <c r="T23" s="5"/>
      <c r="U23" s="5"/>
      <c r="V23" s="5"/>
      <c r="W23" s="5"/>
    </row>
    <row r="24" spans="1:23" ht="12.75" customHeight="1" x14ac:dyDescent="0.25">
      <c r="A24" s="360"/>
      <c r="B24" s="345" t="str">
        <f>BILANCA!B177</f>
        <v xml:space="preserve">Obveze (šifre 23+24+25+26+27+29) </v>
      </c>
      <c r="C24" s="346"/>
      <c r="D24" s="346"/>
      <c r="E24" s="346"/>
      <c r="F24" s="347"/>
      <c r="G24" s="127" t="str">
        <f>BILANCA!C177</f>
        <v>2</v>
      </c>
      <c r="H24" s="275">
        <f>BILANCA!D177</f>
        <v>120273.12999999999</v>
      </c>
      <c r="I24" s="275">
        <f>BILANCA!E177</f>
        <v>145691.32</v>
      </c>
      <c r="J24" s="5"/>
      <c r="K24" s="5"/>
      <c r="L24" s="5"/>
      <c r="M24" s="5"/>
      <c r="N24" s="5"/>
      <c r="O24" s="5"/>
      <c r="P24" s="5"/>
      <c r="Q24" s="5"/>
      <c r="R24" s="5"/>
      <c r="S24" s="5"/>
      <c r="T24" s="5"/>
      <c r="U24" s="5"/>
      <c r="V24" s="5"/>
      <c r="W24" s="5"/>
    </row>
    <row r="25" spans="1:23" ht="12.75" customHeight="1" x14ac:dyDescent="0.25">
      <c r="A25" s="361"/>
      <c r="B25" s="348" t="str">
        <f>BILANCA!B251</f>
        <v>Vlastiti izvori (šifre 91 + 922 - 93 + 96 + 97)</v>
      </c>
      <c r="C25" s="349"/>
      <c r="D25" s="349"/>
      <c r="E25" s="349"/>
      <c r="F25" s="350"/>
      <c r="G25" s="128" t="str">
        <f>BILANCA!C251</f>
        <v>9</v>
      </c>
      <c r="H25" s="275">
        <f>BILANCA!D251</f>
        <v>148742.79999999999</v>
      </c>
      <c r="I25" s="275">
        <f>BILANCA!E251</f>
        <v>127212.10999999999</v>
      </c>
      <c r="J25" s="5"/>
      <c r="K25" s="5"/>
      <c r="L25" s="5"/>
      <c r="M25" s="5"/>
      <c r="N25" s="5"/>
      <c r="O25" s="5"/>
      <c r="P25" s="5"/>
      <c r="Q25" s="5"/>
      <c r="R25" s="5"/>
      <c r="S25" s="5"/>
      <c r="T25" s="5"/>
      <c r="U25" s="5"/>
      <c r="V25" s="5"/>
      <c r="W25" s="5"/>
    </row>
    <row r="26" spans="1:23" ht="46" x14ac:dyDescent="0.25">
      <c r="A26" s="200" t="s">
        <v>1987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1990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1182386.8700000001</v>
      </c>
      <c r="I30" s="275">
        <f>'RAS-funkcijski'!E114</f>
        <v>1395238.3900000001</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1182386.8700000001</v>
      </c>
      <c r="I31" s="275">
        <f>'RAS-funkcijski'!E141</f>
        <v>1395238.3900000001</v>
      </c>
      <c r="J31" s="5"/>
      <c r="K31" s="5"/>
      <c r="L31" s="5"/>
      <c r="M31" s="5"/>
      <c r="N31" s="5"/>
      <c r="O31" s="5"/>
      <c r="P31" s="5"/>
      <c r="Q31" s="5"/>
      <c r="R31" s="5"/>
      <c r="S31" s="5"/>
      <c r="T31" s="5"/>
      <c r="U31" s="5"/>
      <c r="V31" s="5"/>
      <c r="W31" s="5"/>
    </row>
    <row r="32" spans="1:23" ht="29.25" customHeight="1" x14ac:dyDescent="0.25">
      <c r="A32" s="200" t="s">
        <v>1987</v>
      </c>
      <c r="B32" s="339" t="s">
        <v>8</v>
      </c>
      <c r="C32" s="340"/>
      <c r="D32" s="340"/>
      <c r="E32" s="340"/>
      <c r="F32" s="34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9" t="s">
        <v>1981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1987</v>
      </c>
      <c r="B37" s="339" t="s">
        <v>8</v>
      </c>
      <c r="C37" s="340"/>
      <c r="D37" s="340"/>
      <c r="E37" s="340"/>
      <c r="F37" s="34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9" t="s">
        <v>1982</v>
      </c>
      <c r="B38" s="342" t="str">
        <f>OBVEZE!B5</f>
        <v>Stanje obveza 1. siječnja (=stanju obveza iz Izvještaja o obvezama na 31. prosinca prethodne godine)</v>
      </c>
      <c r="C38" s="343"/>
      <c r="D38" s="343"/>
      <c r="E38" s="343"/>
      <c r="F38" s="344"/>
      <c r="G38" s="126" t="str">
        <f>OBVEZE!C5</f>
        <v>V001</v>
      </c>
      <c r="H38" s="275">
        <f>OBVEZE!D5</f>
        <v>120273.13</v>
      </c>
      <c r="I38" s="275" t="s">
        <v>1993</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1993</v>
      </c>
      <c r="I39" s="275">
        <f>OBVEZE!D44</f>
        <v>145691.32000000007</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1993</v>
      </c>
      <c r="I40" s="275">
        <f>OBVEZE!D45</f>
        <v>33392.51</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1993</v>
      </c>
      <c r="I41" s="276">
        <f>OBVEZE!D104</f>
        <v>112298.81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1994</v>
      </c>
      <c r="F44" s="354"/>
      <c r="G44" s="229"/>
      <c r="H44" s="355" t="s">
        <v>1995</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130" zoomScaleNormal="130" workbookViewId="0">
      <selection activeCell="E302" sqref="E302"/>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269015.93000000005</v>
      </c>
      <c r="E6" s="180">
        <f t="shared" si="0"/>
        <v>272903.42999999993</v>
      </c>
      <c r="F6" s="181">
        <f t="shared" ref="F6:F298" si="1">IF(D6&gt;0,IF(E6/D6&gt;=100,"&gt;&gt;100",E6/D6*100),"-")</f>
        <v>101.44508170947344</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91326.77</v>
      </c>
      <c r="E7" s="79">
        <f t="shared" si="2"/>
        <v>77476.589999999938</v>
      </c>
      <c r="F7" s="71">
        <f t="shared" si="1"/>
        <v>84.834479528839069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26013.67</v>
      </c>
      <c r="E8" s="79">
        <f>E9+E10-E11</f>
        <v>26013.67</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26013.67</v>
      </c>
      <c r="E9" s="192">
        <v>26013.67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2142</v>
      </c>
      <c r="B12" s="65" t="s">
        <v>2143</v>
      </c>
      <c r="C12" s="134" t="s">
        <v>2142</v>
      </c>
      <c r="D12" s="79">
        <f t="shared" ref="D12:E12" si="3">D13+D19+D29+D35+D41+D45</f>
        <v>65313.100000000006</v>
      </c>
      <c r="E12" s="79">
        <f t="shared" si="3"/>
        <v>51462.919999999947</v>
      </c>
      <c r="F12" s="71">
        <f t="shared" si="1"/>
        <v>78.79417758458861</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8635.0200000000041</v>
      </c>
      <c r="E13" s="79">
        <f t="shared" si="4"/>
        <v>8552.7200000000012</v>
      </c>
      <c r="F13" s="71">
        <f t="shared" si="1"/>
        <v>99.04690434996094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3177.05</v>
      </c>
      <c r="E14" s="192">
        <v>3177.05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111976.49</v>
      </c>
      <c r="E15" s="192">
        <v>111976.49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106518.52</v>
      </c>
      <c r="E18" s="192">
        <v>106600.82</v>
      </c>
      <c r="F18" s="71">
        <f t="shared" si="1"/>
        <v>100.0772635594261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52755.880000000005</v>
      </c>
      <c r="E19" s="79">
        <f t="shared" si="5"/>
        <v>37449.069999999949</v>
      </c>
      <c r="F19" s="71">
        <f t="shared" si="1"/>
        <v>70.985584924372304</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226234.7</v>
      </c>
      <c r="E20" s="192">
        <v>218659.77</v>
      </c>
      <c r="F20" s="71">
        <f t="shared" si="1"/>
        <v>96.651738216993238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7710.97</v>
      </c>
      <c r="E21" s="192">
        <v>6719.83</v>
      </c>
      <c r="F21" s="71">
        <f t="shared" si="1"/>
        <v>87.14636420580031</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78222.59</v>
      </c>
      <c r="E22" s="192">
        <v>78222.59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16522.23</v>
      </c>
      <c r="E25" s="192">
        <v>16056.53</v>
      </c>
      <c r="F25" s="71">
        <f t="shared" si="1"/>
        <v>97.18137321656944</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37507.370000000003</v>
      </c>
      <c r="E26" s="192">
        <v>37507.370000000003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313441.98</v>
      </c>
      <c r="E28" s="192">
        <v>319717.02</v>
      </c>
      <c r="F28" s="71">
        <f t="shared" si="1"/>
        <v>102.0019781651456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1.5" x14ac:dyDescent="0.25">
      <c r="A35" s="72" t="s">
        <v>2174</v>
      </c>
      <c r="B35" s="65" t="s">
        <v>2175</v>
      </c>
      <c r="C35" s="134" t="s">
        <v>2174</v>
      </c>
      <c r="D35" s="79">
        <f t="shared" ref="D35:E35" si="7">SUM(D36:D39)-D40</f>
        <v>3922.1999999999971</v>
      </c>
      <c r="E35" s="79">
        <f t="shared" si="7"/>
        <v>5461.1299999999974</v>
      </c>
      <c r="F35" s="71">
        <f t="shared" si="1"/>
        <v>139.23639793993169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49464.02</v>
      </c>
      <c r="E36" s="192">
        <v>52856.42</v>
      </c>
      <c r="F36" s="71">
        <f t="shared" si="1"/>
        <v>106.85831843024485</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45541.82</v>
      </c>
      <c r="E40" s="192">
        <v>47395.29</v>
      </c>
      <c r="F40" s="71">
        <f t="shared" si="1"/>
        <v>104.06981978322342</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2073.7399999999998</v>
      </c>
      <c r="E47" s="192">
        <v>1994.75</v>
      </c>
      <c r="F47" s="71">
        <f t="shared" si="1"/>
        <v>96.190940040699431</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2073.7399999999998</v>
      </c>
      <c r="E50" s="192">
        <v>1994.75</v>
      </c>
      <c r="F50" s="71">
        <f t="shared" si="1"/>
        <v>96.190940040699431</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30380.47</v>
      </c>
      <c r="E54" s="192">
        <v>29905.05</v>
      </c>
      <c r="F54" s="71">
        <f t="shared" si="1"/>
        <v>98.435113084162282</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30380.47</v>
      </c>
      <c r="E55" s="192">
        <v>29905.05</v>
      </c>
      <c r="F55" s="71">
        <f t="shared" si="1"/>
        <v>98.435113084162282</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177689.16000000003</v>
      </c>
      <c r="E69" s="79">
        <f>E70+E82+E88+E119+E135+E147+E165+E171</f>
        <v>195426.84000000003</v>
      </c>
      <c r="F69" s="71">
        <f t="shared" si="1"/>
        <v>109.98242098730164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102.71000000000001</v>
      </c>
      <c r="E70" s="79">
        <f t="shared" si="12"/>
        <v>3.28</v>
      </c>
      <c r="F70" s="71">
        <f t="shared" si="1"/>
        <v>3.1934573069808194</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99.43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99.43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3.28</v>
      </c>
      <c r="E80" s="192">
        <v>3.28</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2259</v>
      </c>
      <c r="B82" s="65" t="s">
        <v>2260</v>
      </c>
      <c r="C82" s="134" t="s">
        <v>2259</v>
      </c>
      <c r="D82" s="79">
        <f>SUM(D83:D85)-D86+D87</f>
        <v>3075.17</v>
      </c>
      <c r="E82" s="79">
        <f>SUM(E83:E85)-E86+E87</f>
        <v>4088.35</v>
      </c>
      <c r="F82" s="71">
        <f t="shared" si="1"/>
        <v>132.94712162254442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477.4</v>
      </c>
      <c r="E85" s="192">
        <v>477.4</v>
      </c>
      <c r="F85" s="71">
        <f t="shared" si="1"/>
        <v>100</v>
      </c>
      <c r="G85" s="66"/>
      <c r="H85" s="66"/>
      <c r="I85" s="66"/>
      <c r="J85" s="66"/>
      <c r="K85" s="66"/>
      <c r="L85" s="66"/>
      <c r="M85" s="66"/>
      <c r="N85" s="66"/>
      <c r="O85" s="66"/>
      <c r="P85" s="66"/>
      <c r="Q85" s="66"/>
      <c r="R85" s="66"/>
      <c r="S85" s="66"/>
      <c r="T85" s="66"/>
      <c r="U85" s="66"/>
      <c r="V85" s="66"/>
      <c r="W85" s="66"/>
    </row>
    <row r="86" spans="1:23" ht="11.5"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2597.77</v>
      </c>
      <c r="E87" s="192">
        <v>3610.95</v>
      </c>
      <c r="F87" s="71">
        <f t="shared" si="1"/>
        <v>139.00191317938078</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101677.57</v>
      </c>
      <c r="E147" s="79">
        <f t="shared" si="24"/>
        <v>191335.21000000002</v>
      </c>
      <c r="F147" s="71">
        <f t="shared" si="1"/>
        <v>188.17838585245499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2381</v>
      </c>
      <c r="B150" s="65" t="s">
        <v>2382</v>
      </c>
      <c r="C150" s="134" t="s">
        <v>2381</v>
      </c>
      <c r="D150" s="79">
        <f t="shared" ref="D150:E150" si="25">SUM(D151:D158)</f>
        <v>3624.38</v>
      </c>
      <c r="E150" s="79">
        <f t="shared" si="25"/>
        <v>85359.8</v>
      </c>
      <c r="F150" s="71">
        <f t="shared" si="1"/>
        <v>2355.15591632224</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3624.38</v>
      </c>
      <c r="E152" s="192">
        <v>3624.38</v>
      </c>
      <c r="F152" s="71">
        <f t="shared" si="1"/>
        <v>100</v>
      </c>
      <c r="G152" s="66"/>
      <c r="H152" s="66"/>
      <c r="I152" s="66"/>
      <c r="J152" s="66"/>
      <c r="K152" s="66"/>
      <c r="L152" s="66"/>
      <c r="M152" s="66"/>
      <c r="N152" s="66"/>
      <c r="O152" s="66"/>
      <c r="P152" s="66"/>
      <c r="Q152" s="66"/>
      <c r="R152" s="66"/>
      <c r="S152" s="66"/>
      <c r="T152" s="66"/>
      <c r="U152" s="66"/>
      <c r="V152" s="66"/>
      <c r="W152" s="66"/>
    </row>
    <row r="153" spans="1:23" ht="23"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2393</v>
      </c>
      <c r="B156" s="65" t="s">
        <v>2394</v>
      </c>
      <c r="C156" s="134" t="s">
        <v>2393</v>
      </c>
      <c r="D156" s="192">
        <v>0</v>
      </c>
      <c r="E156" s="192">
        <v>81735.42</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2401</v>
      </c>
      <c r="B160" s="182" t="s">
        <v>2402</v>
      </c>
      <c r="C160" s="134" t="s">
        <v>2401</v>
      </c>
      <c r="D160" s="192">
        <v>33837.550000000003</v>
      </c>
      <c r="E160" s="192">
        <v>33032.980000000003</v>
      </c>
      <c r="F160" s="71">
        <f t="shared" si="1"/>
        <v>97.622256930540189</v>
      </c>
      <c r="G160" s="66"/>
      <c r="H160" s="66"/>
      <c r="I160" s="66"/>
      <c r="J160" s="66"/>
      <c r="K160" s="66"/>
      <c r="L160" s="66"/>
      <c r="M160" s="66"/>
      <c r="N160" s="66"/>
      <c r="O160" s="66"/>
      <c r="P160" s="66"/>
      <c r="Q160" s="66"/>
      <c r="R160" s="66"/>
      <c r="S160" s="66"/>
      <c r="T160" s="66"/>
      <c r="U160" s="66"/>
      <c r="V160" s="66"/>
      <c r="W160" s="66"/>
    </row>
    <row r="161" spans="1:23" ht="23" x14ac:dyDescent="0.25">
      <c r="A161" s="70" t="s">
        <v>2403</v>
      </c>
      <c r="B161" s="65" t="s">
        <v>2404</v>
      </c>
      <c r="C161" s="134" t="s">
        <v>2403</v>
      </c>
      <c r="D161" s="192">
        <v>169.36</v>
      </c>
      <c r="E161" s="192">
        <v>161.01</v>
      </c>
      <c r="F161" s="71">
        <f t="shared" si="1"/>
        <v>95.069674067076036</v>
      </c>
      <c r="G161" s="66"/>
      <c r="H161" s="66"/>
      <c r="I161" s="66"/>
      <c r="J161" s="66"/>
      <c r="K161" s="66"/>
      <c r="L161" s="66"/>
      <c r="M161" s="66"/>
      <c r="N161" s="66"/>
      <c r="O161" s="66"/>
      <c r="P161" s="66"/>
      <c r="Q161" s="66"/>
      <c r="R161" s="66"/>
      <c r="S161" s="66"/>
      <c r="T161" s="66"/>
      <c r="U161" s="66"/>
      <c r="V161" s="66"/>
      <c r="W161" s="66"/>
    </row>
    <row r="162" spans="1:23" ht="23" x14ac:dyDescent="0.25">
      <c r="A162" s="70" t="s">
        <v>2405</v>
      </c>
      <c r="B162" s="65" t="s">
        <v>2406</v>
      </c>
      <c r="C162" s="134" t="s">
        <v>2405</v>
      </c>
      <c r="D162" s="192">
        <v>83877.3</v>
      </c>
      <c r="E162" s="192">
        <v>94883.38</v>
      </c>
      <c r="F162" s="71">
        <f t="shared" si="1"/>
        <v>113.12164316209513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19831.02</v>
      </c>
      <c r="E164" s="192">
        <v>22101.96</v>
      </c>
      <c r="F164" s="71">
        <f t="shared" si="1"/>
        <v>111.45145332917824</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2423</v>
      </c>
      <c r="C171" s="134" t="s">
        <v>1251</v>
      </c>
      <c r="D171" s="79">
        <f t="shared" ref="D171:E171" si="27">SUM(D172:D174)</f>
        <v>72833.710000000006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2428</v>
      </c>
      <c r="B174" s="65" t="s">
        <v>2429</v>
      </c>
      <c r="C174" s="134" t="s">
        <v>2428</v>
      </c>
      <c r="D174" s="192">
        <v>72833.710000000006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33" t="s">
        <v>2430</v>
      </c>
      <c r="B175" s="33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269015.93</v>
      </c>
      <c r="E176" s="79">
        <f>E177+E251</f>
        <v>272903.43</v>
      </c>
      <c r="F176" s="71">
        <f t="shared" si="1"/>
        <v>101.44508170947348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120273.12999999999</v>
      </c>
      <c r="E177" s="79">
        <f>E178+E197+E203+E219+E247+E248</f>
        <v>145691.32</v>
      </c>
      <c r="F177" s="71">
        <f t="shared" si="1"/>
        <v>121.1337228855689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112163.34999999999</v>
      </c>
      <c r="E178" s="79">
        <f>SUM(E179:E181)+E185+E186+SUM(E194:E196)</f>
        <v>121657.76000000001</v>
      </c>
      <c r="F178" s="71">
        <f t="shared" si="1"/>
        <v>108.46480601729533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87677.77</v>
      </c>
      <c r="E179" s="192">
        <v>97352.35</v>
      </c>
      <c r="F179" s="71">
        <f t="shared" si="1"/>
        <v>111.03424505436212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14298.76</v>
      </c>
      <c r="E180" s="192">
        <v>14801.8</v>
      </c>
      <c r="F180" s="71">
        <f t="shared" si="1"/>
        <v>103.51806730094077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10.73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10.73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9402.51</v>
      </c>
      <c r="E194" s="192">
        <v>8730.0300000000007</v>
      </c>
      <c r="F194" s="71">
        <f t="shared" si="1"/>
        <v>92.847867218434232</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773.58</v>
      </c>
      <c r="E196" s="192">
        <v>773.58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1289</v>
      </c>
      <c r="E197" s="79">
        <f>SUM(E198:E202)</f>
        <v>2281.75</v>
      </c>
      <c r="F197" s="71">
        <f t="shared" si="1"/>
        <v>177.01706749418153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1289</v>
      </c>
      <c r="E199" s="192">
        <v>2281.75</v>
      </c>
      <c r="F199" s="71">
        <f t="shared" ref="F199:F202" si="30">IF(D199&gt;0,IF(E199/D199&gt;=100,"&gt;&gt;100",E199/D199*100),"-")</f>
        <v>177.01706749418153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6820.78</v>
      </c>
      <c r="E247" s="192">
        <v>21751.81</v>
      </c>
      <c r="F247" s="71">
        <f>IF(D247&gt;0,IF(E247/D247&gt;=100,"&gt;&gt;100",E247/D247*100),"-")</f>
        <v>318.90502259272404</v>
      </c>
      <c r="G247" s="66"/>
      <c r="H247" s="66"/>
      <c r="I247" s="66"/>
      <c r="J247" s="66"/>
      <c r="K247" s="66"/>
      <c r="L247" s="66"/>
      <c r="M247" s="66"/>
      <c r="N247" s="66"/>
      <c r="O247" s="66"/>
      <c r="P247" s="66"/>
      <c r="Q247" s="66"/>
      <c r="R247" s="66"/>
      <c r="S247" s="66"/>
      <c r="T247" s="66"/>
      <c r="U247" s="66"/>
      <c r="V247" s="66"/>
      <c r="W247" s="66"/>
    </row>
    <row r="248" spans="1:23" ht="23"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148742.79999999999</v>
      </c>
      <c r="E251" s="79">
        <f>+E252+E255-E264+E274+E291</f>
        <v>127212.10999999999</v>
      </c>
      <c r="F251" s="71">
        <f t="shared" si="1"/>
        <v>85.52488591044407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88956.11</v>
      </c>
      <c r="E252" s="79">
        <f>E253-E254</f>
        <v>75105.929999999993</v>
      </c>
      <c r="F252" s="71">
        <f t="shared" si="1"/>
        <v>84.430321874461455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88956.11</v>
      </c>
      <c r="E253" s="192">
        <v>75105.929999999993</v>
      </c>
      <c r="F253" s="71">
        <f t="shared" si="1"/>
        <v>84.430321874461455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41986.47</v>
      </c>
      <c r="E255" s="79">
        <f>E256-E260</f>
        <v>-44345.600000000006</v>
      </c>
      <c r="F255" s="71">
        <f t="shared" si="1"/>
        <v>-105.61878624232999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149954.35</v>
      </c>
      <c r="E256" s="79">
        <f>SUM(E257:E259)</f>
        <v>62878.97</v>
      </c>
      <c r="F256" s="71">
        <f t="shared" si="1"/>
        <v>41.932074661388612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149954.35</v>
      </c>
      <c r="E257" s="192">
        <v>62878.97</v>
      </c>
      <c r="F257" s="71">
        <f t="shared" si="1"/>
        <v>41.932074661388612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107967.88</v>
      </c>
      <c r="E260" s="79">
        <f>SUM(E261:E263)</f>
        <v>107224.57</v>
      </c>
      <c r="F260" s="71">
        <f t="shared" si="1"/>
        <v>99.311545248457236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107661.44</v>
      </c>
      <c r="E262" s="192">
        <v>106918.13</v>
      </c>
      <c r="F262" s="71">
        <f t="shared" si="1"/>
        <v>99.30958567895803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306.44</v>
      </c>
      <c r="E263" s="192">
        <v>306.44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17800.22</v>
      </c>
      <c r="E274" s="79">
        <f>SUM(E275:E277)+SUM(E286:E290)</f>
        <v>96451.78</v>
      </c>
      <c r="F274" s="71">
        <f t="shared" si="1"/>
        <v>541.85723547237058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2620</v>
      </c>
      <c r="B277" s="65" t="s">
        <v>2621</v>
      </c>
      <c r="C277" s="134" t="s">
        <v>2620</v>
      </c>
      <c r="D277" s="79">
        <f>SUM(D278:D285)</f>
        <v>3624.37</v>
      </c>
      <c r="E277" s="79">
        <f>SUM(E278:E285)</f>
        <v>85359.79</v>
      </c>
      <c r="F277" s="71">
        <f t="shared" si="39"/>
        <v>2355.1621385233848</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3624.37</v>
      </c>
      <c r="E279" s="192">
        <v>3624.37</v>
      </c>
      <c r="F279" s="71">
        <f t="shared" si="39"/>
        <v>100</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81735.42</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2639</v>
      </c>
      <c r="B287" s="65" t="s">
        <v>2640</v>
      </c>
      <c r="C287" s="134" t="s">
        <v>2639</v>
      </c>
      <c r="D287" s="192">
        <v>14127.84</v>
      </c>
      <c r="E287" s="192">
        <v>11052.33</v>
      </c>
      <c r="F287" s="71">
        <f t="shared" si="39"/>
        <v>78.230854822817918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48.01</v>
      </c>
      <c r="E288" s="192">
        <v>39.659999999999997</v>
      </c>
      <c r="F288" s="71">
        <f t="shared" si="39"/>
        <v>82.607790043740877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8960.94</v>
      </c>
      <c r="E297" s="79">
        <f t="shared" si="42"/>
        <v>1263.02</v>
      </c>
      <c r="F297" s="71">
        <f t="shared" si="1"/>
        <v>14.094726669300318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8960.94</v>
      </c>
      <c r="E298" s="193">
        <v>1263.02</v>
      </c>
      <c r="F298" s="75">
        <f t="shared" si="1"/>
        <v>14.094726669300318</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1253</v>
      </c>
      <c r="B299" s="33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29461.01</v>
      </c>
      <c r="E302" s="192">
        <v>102924.57</v>
      </c>
      <c r="F302" s="71">
        <f t="shared" si="43"/>
        <v>349.35859293350779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92047.58</v>
      </c>
      <c r="E303" s="192">
        <v>110512.6</v>
      </c>
      <c r="F303" s="71">
        <f t="shared" si="43"/>
        <v>120.06029924958375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101677.57</v>
      </c>
      <c r="E304" s="192">
        <v>191335.21</v>
      </c>
      <c r="F304" s="71">
        <f t="shared" si="43"/>
        <v>188.17838585245494</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2597.77</v>
      </c>
      <c r="E308" s="192">
        <v>3610.95</v>
      </c>
      <c r="F308" s="71">
        <f t="shared" si="43"/>
        <v>139.00191317938078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2727</v>
      </c>
      <c r="B335" s="65" t="s">
        <v>2728</v>
      </c>
      <c r="C335" s="134" t="s">
        <v>2727</v>
      </c>
      <c r="D335" s="192">
        <v>83877.3</v>
      </c>
      <c r="E335" s="192">
        <v>94883.38</v>
      </c>
      <c r="F335" s="71">
        <f t="shared" si="43"/>
        <v>113.12164316209513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83506.31</v>
      </c>
      <c r="E336" s="192">
        <v>11128.11</v>
      </c>
      <c r="F336" s="71">
        <f t="shared" si="43"/>
        <v>13.326070808301793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28657.040000000001</v>
      </c>
      <c r="E337" s="192">
        <v>110529.65</v>
      </c>
      <c r="F337" s="71">
        <f t="shared" si="43"/>
        <v>385.69806930513408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979</v>
      </c>
      <c r="E338" s="192">
        <v>2281.75</v>
      </c>
      <c r="F338" s="71">
        <f t="shared" si="43"/>
        <v>233.06945863125637</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310</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477.4</v>
      </c>
      <c r="E344" s="192">
        <v>477.4</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19780.52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5435.16</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1385.62</v>
      </c>
      <c r="E380" s="192">
        <v>1971.29</v>
      </c>
      <c r="F380" s="71">
        <f t="shared" si="44"/>
        <v>142.26772130887258</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1263.02</v>
      </c>
      <c r="E387" s="192">
        <v>1263.02</v>
      </c>
      <c r="F387" s="71">
        <f t="shared" si="44"/>
        <v>100</v>
      </c>
      <c r="G387" s="66"/>
      <c r="H387" s="66"/>
      <c r="I387" s="66"/>
      <c r="J387" s="66"/>
      <c r="K387" s="66"/>
      <c r="L387" s="66"/>
      <c r="M387" s="66"/>
      <c r="N387" s="66"/>
      <c r="O387" s="66"/>
      <c r="P387" s="66"/>
      <c r="Q387" s="66"/>
      <c r="R387" s="66"/>
      <c r="S387" s="66"/>
      <c r="T387" s="66"/>
      <c r="U387" s="66"/>
      <c r="V387" s="66"/>
      <c r="W387" s="66"/>
    </row>
    <row r="388" spans="1:23" ht="11.5"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7697.92</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22" sqref="D122"/>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1182386.8700000001</v>
      </c>
      <c r="E114" s="60">
        <f t="shared" si="22"/>
        <v>1395238.3900000001</v>
      </c>
      <c r="F114" s="45">
        <f t="shared" si="1"/>
        <v>118.00185078171582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1127562.8700000001</v>
      </c>
      <c r="E115" s="60">
        <f t="shared" si="23"/>
        <v>1308558.0900000001</v>
      </c>
      <c r="F115" s="45">
        <f t="shared" si="1"/>
        <v>116.05189606855357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1127562.8700000001</v>
      </c>
      <c r="E117" s="194">
        <v>1308558.0900000001</v>
      </c>
      <c r="F117" s="45">
        <f t="shared" si="1"/>
        <v>116.05189606855357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54824</v>
      </c>
      <c r="E126" s="194">
        <v>86680.3</v>
      </c>
      <c r="F126" s="45">
        <f t="shared" si="1"/>
        <v>158.10648621041881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1182386.8700000001</v>
      </c>
      <c r="E141" s="81">
        <f t="shared" si="28"/>
        <v>1395238.3900000001</v>
      </c>
      <c r="F141" s="61">
        <f t="shared" si="1"/>
        <v>118.00185078171582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3" sqref="D103"/>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3155</v>
      </c>
      <c r="C5" s="138" t="s">
        <v>3156</v>
      </c>
      <c r="D5" s="198">
        <v>120273.13</v>
      </c>
      <c r="E5" s="31"/>
      <c r="F5" s="31"/>
      <c r="G5" s="31"/>
      <c r="H5" s="31"/>
      <c r="I5" s="31"/>
      <c r="J5" s="31"/>
      <c r="K5" s="31"/>
      <c r="L5" s="31"/>
      <c r="M5" s="31"/>
      <c r="N5" s="31"/>
      <c r="O5" s="31"/>
      <c r="P5" s="31"/>
      <c r="Q5" s="31"/>
      <c r="R5" s="31"/>
      <c r="S5" s="31"/>
      <c r="T5" s="31"/>
      <c r="U5" s="31"/>
    </row>
    <row r="6" spans="1:24" ht="23" x14ac:dyDescent="0.25">
      <c r="A6" s="88"/>
      <c r="B6" s="134" t="s">
        <v>3157</v>
      </c>
      <c r="C6" s="139" t="s">
        <v>3158</v>
      </c>
      <c r="D6" s="34">
        <f>D7+D8+D17+D18+D24</f>
        <v>1441786.9000000001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50135.32</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1381783.53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1214133.21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156071.37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147.36000000000001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5"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11070.89</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360.7</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7149.53</v>
      </c>
      <c r="E17" s="31"/>
      <c r="F17" s="31"/>
      <c r="G17" s="31"/>
      <c r="H17" s="31"/>
      <c r="I17" s="31"/>
      <c r="J17" s="31"/>
      <c r="K17" s="31"/>
      <c r="L17" s="31"/>
      <c r="M17" s="31"/>
      <c r="N17" s="31"/>
      <c r="O17" s="31"/>
      <c r="P17" s="31"/>
      <c r="Q17" s="31"/>
      <c r="R17" s="31"/>
      <c r="S17" s="31"/>
      <c r="T17" s="31"/>
      <c r="U17" s="31"/>
    </row>
    <row r="18" spans="1:21" ht="34.5"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3" x14ac:dyDescent="0.25">
      <c r="A24" s="294" t="s">
        <v>2567</v>
      </c>
      <c r="B24" s="134" t="s">
        <v>3189</v>
      </c>
      <c r="C24" s="134" t="s">
        <v>3190</v>
      </c>
      <c r="D24" s="283">
        <v>2718.52</v>
      </c>
      <c r="E24" s="232"/>
      <c r="F24" s="31"/>
      <c r="G24" s="31"/>
      <c r="H24" s="31"/>
      <c r="I24" s="31"/>
      <c r="J24" s="31"/>
      <c r="K24" s="31"/>
      <c r="L24" s="31"/>
      <c r="M24" s="31"/>
      <c r="N24" s="31"/>
      <c r="O24" s="31"/>
      <c r="P24" s="31"/>
      <c r="Q24" s="31"/>
      <c r="R24" s="31"/>
      <c r="S24" s="31"/>
      <c r="T24" s="31"/>
      <c r="U24" s="31"/>
    </row>
    <row r="25" spans="1:21" ht="23" x14ac:dyDescent="0.25">
      <c r="A25" s="63"/>
      <c r="B25" s="134" t="s">
        <v>3191</v>
      </c>
      <c r="C25" s="139" t="s">
        <v>3192</v>
      </c>
      <c r="D25" s="34">
        <f>D26+D27+D36+D37+D43</f>
        <v>1416368.7100000002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35595.96</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1372483.12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1204458.6299999999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155762.32999999999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158.09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5"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11743.37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360.7</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6156.78</v>
      </c>
      <c r="E36" s="31"/>
      <c r="F36" s="31"/>
      <c r="G36" s="31"/>
      <c r="H36" s="31"/>
      <c r="I36" s="31"/>
      <c r="J36" s="31"/>
      <c r="K36" s="31"/>
      <c r="L36" s="31"/>
      <c r="M36" s="31"/>
      <c r="N36" s="31"/>
      <c r="O36" s="31"/>
      <c r="P36" s="31"/>
      <c r="Q36" s="31"/>
      <c r="R36" s="31"/>
      <c r="S36" s="31"/>
      <c r="T36" s="31"/>
      <c r="U36" s="31"/>
    </row>
    <row r="37" spans="1:21" ht="34.5"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2132.85</v>
      </c>
      <c r="E43" s="232"/>
      <c r="F43" s="31"/>
      <c r="G43" s="31"/>
      <c r="H43" s="31"/>
      <c r="I43" s="31"/>
      <c r="J43" s="31"/>
      <c r="K43" s="31"/>
      <c r="L43" s="31"/>
      <c r="M43" s="31"/>
      <c r="N43" s="31"/>
      <c r="O43" s="31"/>
      <c r="P43" s="31"/>
      <c r="Q43" s="31"/>
      <c r="R43" s="31"/>
      <c r="S43" s="31"/>
      <c r="T43" s="31"/>
      <c r="U43" s="31"/>
    </row>
    <row r="44" spans="1:21" ht="23" x14ac:dyDescent="0.25">
      <c r="A44" s="63"/>
      <c r="B44" s="89" t="s">
        <v>3214</v>
      </c>
      <c r="C44" s="139" t="s">
        <v>3215</v>
      </c>
      <c r="D44" s="34">
        <f>D5+D6-D25</f>
        <v>145691.32000000007</v>
      </c>
      <c r="E44" s="31"/>
      <c r="F44" s="31"/>
      <c r="G44" s="31"/>
      <c r="H44" s="31"/>
      <c r="I44" s="31"/>
      <c r="J44" s="31"/>
      <c r="K44" s="31"/>
      <c r="L44" s="31"/>
      <c r="M44" s="31"/>
      <c r="N44" s="31"/>
      <c r="O44" s="31"/>
      <c r="P44" s="31"/>
      <c r="Q44" s="31"/>
      <c r="R44" s="31"/>
      <c r="S44" s="31"/>
      <c r="T44" s="31"/>
      <c r="U44" s="31"/>
    </row>
    <row r="45" spans="1:21" ht="23" x14ac:dyDescent="0.25">
      <c r="A45" s="88"/>
      <c r="B45" s="134" t="s">
        <v>3216</v>
      </c>
      <c r="C45" s="139" t="s">
        <v>3217</v>
      </c>
      <c r="D45" s="34">
        <f>D46+D51+D92+D97+D103</f>
        <v>33392.51</v>
      </c>
      <c r="E45" s="232"/>
      <c r="F45" s="31"/>
      <c r="G45" s="31"/>
      <c r="H45" s="31"/>
      <c r="I45" s="31"/>
      <c r="J45" s="31"/>
      <c r="K45" s="31"/>
      <c r="L45" s="31"/>
      <c r="M45" s="31"/>
      <c r="N45" s="31"/>
      <c r="O45" s="31"/>
      <c r="P45" s="31"/>
      <c r="Q45" s="31"/>
      <c r="R45" s="31"/>
      <c r="S45" s="31"/>
      <c r="T45" s="31"/>
      <c r="U45" s="31"/>
    </row>
    <row r="46" spans="1:21" ht="23" x14ac:dyDescent="0.25">
      <c r="A46" s="63"/>
      <c r="B46" s="89" t="s">
        <v>3218</v>
      </c>
      <c r="C46" s="139" t="s">
        <v>3219</v>
      </c>
      <c r="D46" s="34">
        <f>SUM(D47:D50)</f>
        <v>20278.830000000002</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19780.52</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498.31</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 x14ac:dyDescent="0.25">
      <c r="A51" s="88" t="s">
        <v>2435</v>
      </c>
      <c r="B51" s="134" t="s">
        <v>3228</v>
      </c>
      <c r="C51" s="139" t="s">
        <v>3229</v>
      </c>
      <c r="D51" s="34">
        <f>D52+D57+D62+D67+D72+D77+D82+D87</f>
        <v>10831.93</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1624.5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1309.27</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315.23</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 x14ac:dyDescent="0.25">
      <c r="A77" s="88" t="s">
        <v>2467</v>
      </c>
      <c r="B77" s="89" t="s">
        <v>3260</v>
      </c>
      <c r="C77" s="139" t="s">
        <v>3261</v>
      </c>
      <c r="D77" s="34">
        <f>SUM(D78:D81)</f>
        <v>8730.0300000000007</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8730.0300000000007</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477.4</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477.4</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2281.75</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2281.75</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5"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3292</v>
      </c>
      <c r="C104" s="139" t="s">
        <v>3293</v>
      </c>
      <c r="D104" s="34">
        <f>SUM(D105:D109)</f>
        <v>112298.81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194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110335.65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1769.16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110" zoomScaleNormal="11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11189</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PR-RAS</vt:lpstr>
      <vt:lpstr>RefStr</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2026-02-04T07:35:41Z</cp:lastPrinted>
  <dcterms:created xsi:type="dcterms:W3CDTF">2022-04-01T05:14:30Z</dcterms:created>
  <dcterms:modified xsi:type="dcterms:W3CDTF">2026-02-04T07:40:41Z</dcterms:modified>
</cp:coreProperties>
</file>